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Príjmy" sheetId="1" r:id="rId1"/>
    <sheet name="Výdavky" sheetId="2" r:id="rId2"/>
  </sheets>
  <definedNames/>
  <calcPr fullCalcOnLoad="1"/>
</workbook>
</file>

<file path=xl/sharedStrings.xml><?xml version="1.0" encoding="utf-8"?>
<sst xmlns="http://schemas.openxmlformats.org/spreadsheetml/2006/main" count="349" uniqueCount="243">
  <si>
    <t xml:space="preserve">       OBEC BEŠEŇOVÁ, okres Ružomerok</t>
  </si>
  <si>
    <t>P.č.</t>
  </si>
  <si>
    <t>PRÍJMY</t>
  </si>
  <si>
    <t>Ostatné dotácie na prenesené funkcie</t>
  </si>
  <si>
    <t>Podielové dane</t>
  </si>
  <si>
    <t>Medzisúčet - miestne dane</t>
  </si>
  <si>
    <t>Daň z  pozemkov- FO</t>
  </si>
  <si>
    <t>Daň zo stavieb - FO</t>
  </si>
  <si>
    <t>Daň z pozemkov - PO</t>
  </si>
  <si>
    <t>Daň zo stavieb - PO</t>
  </si>
  <si>
    <t>Daň za psa</t>
  </si>
  <si>
    <t>Daň za užívanie verej.priestranstva</t>
  </si>
  <si>
    <t>Daň za ubytovanie</t>
  </si>
  <si>
    <t>Poplatok za kom. odpad</t>
  </si>
  <si>
    <t>Medzisúčet - iné príjmy</t>
  </si>
  <si>
    <t xml:space="preserve"> Za vyhlásenie v rozhlase</t>
  </si>
  <si>
    <t>Osvedčovanie</t>
  </si>
  <si>
    <t>Správne poplatky</t>
  </si>
  <si>
    <t>Stravné - dôchodcovia</t>
  </si>
  <si>
    <t>Bankové úroky</t>
  </si>
  <si>
    <t>Poplatok za zverejnenie na www.</t>
  </si>
  <si>
    <t>Príjmy z prenájmu budovy- Falck</t>
  </si>
  <si>
    <t xml:space="preserve">Príjmy z prenájmu - ostatné </t>
  </si>
  <si>
    <t>Príjmy z prenájmu- káblová TV</t>
  </si>
  <si>
    <t>Príjmy z prenájmu - hrobové miesta</t>
  </si>
  <si>
    <t>MŠ - školné</t>
  </si>
  <si>
    <t>MŠ - stravné</t>
  </si>
  <si>
    <t>Prijem-sukromna  ZUS-skolka</t>
  </si>
  <si>
    <t>TRAKTOR - príjmy</t>
  </si>
  <si>
    <t>Ostatné drobné príjmy,nezaradené platby</t>
  </si>
  <si>
    <t>Ostatné príjmy- KLASTER LIPTOV</t>
  </si>
  <si>
    <t>Pokuty, penále</t>
  </si>
  <si>
    <t>Ostatne platby od FO</t>
  </si>
  <si>
    <t>PRÍJMY CELKOM</t>
  </si>
  <si>
    <t xml:space="preserve">         OBEC BEŠEŇOVÁ, okres Ružomerok</t>
  </si>
  <si>
    <t>VÝDAVKY</t>
  </si>
  <si>
    <t>Orgány obce</t>
  </si>
  <si>
    <t>Mzdové náklady OcU</t>
  </si>
  <si>
    <t>Mzdové náklady - odvody+ZP</t>
  </si>
  <si>
    <t>Medzisúčet- prevádzka obce</t>
  </si>
  <si>
    <t>Cestovné vrát. cest náhrad</t>
  </si>
  <si>
    <t>SOZA, RTVS</t>
  </si>
  <si>
    <t>Elektrická energia</t>
  </si>
  <si>
    <t>Plyn</t>
  </si>
  <si>
    <t>Vodné, stočné</t>
  </si>
  <si>
    <t>Kurzy , školenia</t>
  </si>
  <si>
    <t>knihy,noviny,tlačivá</t>
  </si>
  <si>
    <t>Stravovanie -dôchodcovia</t>
  </si>
  <si>
    <t>Reprezentačné výdavky</t>
  </si>
  <si>
    <t>Propagácia a reklama</t>
  </si>
  <si>
    <t>RZMOS- výdavky</t>
  </si>
  <si>
    <t>Poistenie budov, majetku</t>
  </si>
  <si>
    <t>Poplatky bankové</t>
  </si>
  <si>
    <t>Daň z nehnuteľnosti</t>
  </si>
  <si>
    <t>WEB stránka - výdavky</t>
  </si>
  <si>
    <t>BOZP</t>
  </si>
  <si>
    <t>Pracovné odevy, obuv</t>
  </si>
  <si>
    <t>Prevádzka športovísk -energie</t>
  </si>
  <si>
    <t>Prevádzka športovísk - vodné, stočné</t>
  </si>
  <si>
    <t>Prevádzka športovísk - všeob. mat.sl</t>
  </si>
  <si>
    <t>Prevádzka športovís - údržba plochy</t>
  </si>
  <si>
    <t>Stará vodáreň - nájom VSR</t>
  </si>
  <si>
    <t>ŽSR - nájom pozemku</t>
  </si>
  <si>
    <t>Medzisúčet - odstraňovanie odpadu</t>
  </si>
  <si>
    <t>Medzisúčet - verejná zeleň</t>
  </si>
  <si>
    <t>Ver.zelen - mzdy+odvody</t>
  </si>
  <si>
    <t xml:space="preserve">Ver.zeleň-stroje, prístroje, zar </t>
  </si>
  <si>
    <t>Ver.zeleň- kosačky-benzín, oleje,mazivá</t>
  </si>
  <si>
    <t>Ver.zeleň - kosačky-servis, oprava</t>
  </si>
  <si>
    <t>Ver.zeleň- TRAKTOR- nafta,oleje</t>
  </si>
  <si>
    <t>Ver.zeleň- TRAKTOR- servis,opravy</t>
  </si>
  <si>
    <t>Ver.zeleň- TRAKTOR - poistenie</t>
  </si>
  <si>
    <t>Ver.zeleň - prac.odevy,obuv</t>
  </si>
  <si>
    <t>Ver.zeleň - mater, ver.priestr</t>
  </si>
  <si>
    <t>Ver.zeleň - komunikácie,chodníky /prevádzka,údržba/</t>
  </si>
  <si>
    <t>Ver.zeleň- ostatné služby</t>
  </si>
  <si>
    <t>Medzisúčet- Verejné osvetlenie</t>
  </si>
  <si>
    <t>VO- elektrická energia</t>
  </si>
  <si>
    <t>VO- drob.mater a opravy</t>
  </si>
  <si>
    <t>Medzisúčet - Ostatná činnosť</t>
  </si>
  <si>
    <t>Den matiek</t>
  </si>
  <si>
    <t>Deň detí</t>
  </si>
  <si>
    <t>Deň otcov</t>
  </si>
  <si>
    <t>Fašiangy- maškarný</t>
  </si>
  <si>
    <t>Jánske ohne</t>
  </si>
  <si>
    <t>Dôchodci</t>
  </si>
  <si>
    <t>Mikulášske balíčky</t>
  </si>
  <si>
    <t>Obecný ples</t>
  </si>
  <si>
    <t>Príspevok- jubilanti,novorodenci</t>
  </si>
  <si>
    <t>Príspevok - 1. ročník</t>
  </si>
  <si>
    <t>Medzisúčet - MŠ a ŠJ</t>
  </si>
  <si>
    <t>Mzdy a odvody</t>
  </si>
  <si>
    <t>ŠJ - potraviny</t>
  </si>
  <si>
    <t>Medzisúčet - príspevky organizáciám</t>
  </si>
  <si>
    <t>DHZ - všetko,vrátane Avie</t>
  </si>
  <si>
    <t>Príspevok OŠK</t>
  </si>
  <si>
    <t>Príspevok - knižnica</t>
  </si>
  <si>
    <t>Príspevok - Klaster LIPTOV,OOCR</t>
  </si>
  <si>
    <t>Príspevok- stavebný úrad RBK</t>
  </si>
  <si>
    <t>Príspevok - ZŠ L.Teplá</t>
  </si>
  <si>
    <t>Príspevok- ost.subjektom</t>
  </si>
  <si>
    <t>Bytový dom A,B - poistné</t>
  </si>
  <si>
    <t>Bytový dom A,B- správa bytov</t>
  </si>
  <si>
    <t>VÝDAVKY CELKOM</t>
  </si>
  <si>
    <t>návrh</t>
  </si>
  <si>
    <t>Stravné - OcU, str.lístky</t>
  </si>
  <si>
    <t>Športové dni, turnaje</t>
  </si>
  <si>
    <t>Prispevok - mimoškolska činnosť detí,CVČ</t>
  </si>
  <si>
    <t>Mobil - O2</t>
  </si>
  <si>
    <t>Stravovanie - Ocu, vrát. strav.listkov</t>
  </si>
  <si>
    <t>Bytový dom A,B - fond opr a údržby-čerpanie</t>
  </si>
  <si>
    <t>Bytový dom A,B - fond obn. byt.zar. -čerpanie</t>
  </si>
  <si>
    <t>Bytový dom A,B - fond opr a údržby- prevod</t>
  </si>
  <si>
    <t>Bytový dom A,B - fond obn. byt.zar. - prevod</t>
  </si>
  <si>
    <t>Bytový dom A,B - kúpa pozemkov - vratka združ.prostriedkov z vl.zdr.</t>
  </si>
  <si>
    <r>
      <t xml:space="preserve">Technická vybavenosť-dot.MDVaRR </t>
    </r>
    <r>
      <rPr>
        <sz val="9"/>
        <rFont val="Arial CE"/>
        <family val="0"/>
      </rPr>
      <t>(prístup.komunikácia,spevnené plochy,siete)</t>
    </r>
  </si>
  <si>
    <t>Medzisúčet - Bytový dom C</t>
  </si>
  <si>
    <t>Bytový dom C - splátka úveru ŠFRB (1 rok)</t>
  </si>
  <si>
    <t>Príspevok - MAS Dolný Liptov</t>
  </si>
  <si>
    <t xml:space="preserve">1. Rozpočet na roky 2016,2017,2018      - </t>
  </si>
  <si>
    <t>2.  Úprava rozpočtu k 12.01.2016              -</t>
  </si>
  <si>
    <t>3.  Úprava rozpočtu k 18.03.2016              -</t>
  </si>
  <si>
    <t xml:space="preserve">MŠ- prijem od iných obcí </t>
  </si>
  <si>
    <t>Poplatky ostatné,spr.poplatky,kolky</t>
  </si>
  <si>
    <t>Daň za nevýher.hracie automaty</t>
  </si>
  <si>
    <t>Bytový dom A,B - vodné,stočné - refund.</t>
  </si>
  <si>
    <t>Bytový dom A,B - energie -refund.</t>
  </si>
  <si>
    <t>ROK 2019</t>
  </si>
  <si>
    <t>Bytový dom D - finančná zábezpeka (3 x mesačný nájom)</t>
  </si>
  <si>
    <t>Bytový dom D - úver ŠFRB</t>
  </si>
  <si>
    <t>Bytový dom D - dotácia MDVaRR</t>
  </si>
  <si>
    <t>Medzisúčet - Bytový dom D</t>
  </si>
  <si>
    <t>Bytový dom D - vyplatenie z úveru ŠFRB</t>
  </si>
  <si>
    <t>Bytový dom D - vyplatenie z dotácie MDVaRR</t>
  </si>
  <si>
    <t>Bytový dom D - vyplatenie z vlastných zdrojov</t>
  </si>
  <si>
    <r>
      <t>Bytový dom D - TV</t>
    </r>
    <r>
      <rPr>
        <sz val="9"/>
        <color indexed="8"/>
        <rFont val="Calibri"/>
        <family val="2"/>
      </rPr>
      <t xml:space="preserve"> (spevnené plochy,prístupová komunikácia, prípojky) - dotácia MDVaRR</t>
    </r>
  </si>
  <si>
    <r>
      <t>Bytový dom D - TV</t>
    </r>
    <r>
      <rPr>
        <sz val="9"/>
        <color indexed="8"/>
        <rFont val="Calibri"/>
        <family val="2"/>
      </rPr>
      <t xml:space="preserve"> (spevnené plochy,prístupová komunikácia, prípojky) - vlastné zdroje</t>
    </r>
  </si>
  <si>
    <t>Bytový dom D - kúpa pozemku - vlastné zdroje</t>
  </si>
  <si>
    <t>Bytový dom C - fond opr a údržby-čerpanie</t>
  </si>
  <si>
    <t>Bytový dom C - fond opr a údržby- prevod</t>
  </si>
  <si>
    <t>Bytový dom C - fond obn. byt.zar. -čerpanie</t>
  </si>
  <si>
    <t>Bytový dom C - fond obn. byt.zar. - prevod</t>
  </si>
  <si>
    <t>Bytový dom C- správa bytov</t>
  </si>
  <si>
    <t>Bytový dom C - energie -refund.</t>
  </si>
  <si>
    <t>Bytový dom C - vodné,stočné - refund.</t>
  </si>
  <si>
    <t>Bytový dom c - poistné</t>
  </si>
  <si>
    <t xml:space="preserve">Bytový dom D - prostriedky na kúpu pozemkov </t>
  </si>
  <si>
    <t>Ďalšie obecné akcie</t>
  </si>
  <si>
    <t xml:space="preserve">Bytový dom C - nájomné vrátane fondov a platieb </t>
  </si>
  <si>
    <t>ROK 2020</t>
  </si>
  <si>
    <t>Bytový dom C - kúpa pozemkov - vratka združ.prostriedkov z vl.zdr.</t>
  </si>
  <si>
    <t>Bytový dom D - kúpa pozemku - združené prostriedky</t>
  </si>
  <si>
    <t>OcU- čistiace potreby, drobný materiál na údržbu</t>
  </si>
  <si>
    <t>KD - čistiace potreby,drobný materiál na údržbu</t>
  </si>
  <si>
    <t>Káblová TV- opravy, materiál,doprava</t>
  </si>
  <si>
    <t>Miestny rozhlas- všeobecný materiál</t>
  </si>
  <si>
    <t>Prevádzka športovísk - poh.hm.oleje /trakt.kosačka/</t>
  </si>
  <si>
    <t>Prevádzka športovísk -servis, údržba /trakt.kosačka/</t>
  </si>
  <si>
    <t>Ver.zeleň - materiál - dielňa</t>
  </si>
  <si>
    <t>Učeb.pomôcky, hračky, noviny</t>
  </si>
  <si>
    <t>Vybavenie ŠJ, ostatný materiál a služby</t>
  </si>
  <si>
    <t>Čistiace a hygienické potreby</t>
  </si>
  <si>
    <t>Kancelárske potreby, tlačivá</t>
  </si>
  <si>
    <t>Ostatné výdavky a služby</t>
  </si>
  <si>
    <t>Telefon</t>
  </si>
  <si>
    <t>Vodné a stočné</t>
  </si>
  <si>
    <t>Interiérové vybavenie, drob zar.</t>
  </si>
  <si>
    <t>Vybavenie záhrada</t>
  </si>
  <si>
    <t>Všeobecný materiál</t>
  </si>
  <si>
    <t xml:space="preserve">Elektrina </t>
  </si>
  <si>
    <t xml:space="preserve">Plyn </t>
  </si>
  <si>
    <t>Poistenie detí</t>
  </si>
  <si>
    <t>Medzisúčet - Bytový dom D - bežné príjmy</t>
  </si>
  <si>
    <t>Bytový dom D - kúpa pozemkov - vratka združ.prostriedkov z vl.zdr.</t>
  </si>
  <si>
    <t xml:space="preserve">Medzisúčet </t>
  </si>
  <si>
    <t>Medzisúčet</t>
  </si>
  <si>
    <t>Bežné výdavky</t>
  </si>
  <si>
    <t>Kapitálové výdavky</t>
  </si>
  <si>
    <t>Výdavky z transakcií s finančnými aktívami a finančnými pasívami</t>
  </si>
  <si>
    <t>Investičný úver - splátka istiny</t>
  </si>
  <si>
    <t>Investičný úver - splátka úroku</t>
  </si>
  <si>
    <t>Príjmy z predaja pozemkov</t>
  </si>
  <si>
    <t>Poplatok za rozvoj</t>
  </si>
  <si>
    <t>Poplatok za uloženie stavebného odpadu ZD</t>
  </si>
  <si>
    <t>rôzne vybavenie kancelárii, výpočtová technika,SW</t>
  </si>
  <si>
    <t>Pohon.hmoty,oleje-  Octavia,Fabia,Caddy</t>
  </si>
  <si>
    <t>Servis, udržba, oprava- Octavia,Fabia,Caddy</t>
  </si>
  <si>
    <t>Dialnič.známky, park.karty-  Octavia,Fabia,Caddy</t>
  </si>
  <si>
    <t>Poistenie vozidiel -Octavia,Fabia,Caddy</t>
  </si>
  <si>
    <t>Zberný dvor el.energia</t>
  </si>
  <si>
    <t>Zberný dvor vodné,stočné</t>
  </si>
  <si>
    <t>Zberný dvor všeob mat a služby</t>
  </si>
  <si>
    <t>Zberný dvor - poistenie majetku,PZP,havarijné poist.</t>
  </si>
  <si>
    <t>ROK 2021</t>
  </si>
  <si>
    <t>návrh rozpočtu</t>
  </si>
  <si>
    <t>Bytový dom A - nájomné vrátane fondov a platieb</t>
  </si>
  <si>
    <t>Bytový dom B - nájomné vrátane fondov a platieb</t>
  </si>
  <si>
    <t>Prostriedky na investičné akcie</t>
  </si>
  <si>
    <t>Bytový dom B - splátka úveru ŠFRB</t>
  </si>
  <si>
    <t>Bytový dom A - splátka úveru ŠFRB</t>
  </si>
  <si>
    <t xml:space="preserve">Medzisúčet - Bytový dom A,B </t>
  </si>
  <si>
    <t>Transfery zo ŠR</t>
  </si>
  <si>
    <t>Pevná linka</t>
  </si>
  <si>
    <t>Poštovné</t>
  </si>
  <si>
    <t>Kancelárske potreby</t>
  </si>
  <si>
    <t xml:space="preserve">KD - inventár do skladu </t>
  </si>
  <si>
    <t>CINTORÍN - všetky výdavky, vrátane Domu smútku</t>
  </si>
  <si>
    <t>Služby ostatné /advokátske,CO,geodetické.../</t>
  </si>
  <si>
    <t>Detské ihriská, rekreačné plochy-všeobecný materiál</t>
  </si>
  <si>
    <t>Odvoz komunálneho odpadu</t>
  </si>
  <si>
    <t>Ostatné výdavky</t>
  </si>
  <si>
    <t>Príspevok - ZMOS</t>
  </si>
  <si>
    <t>Príspevok - ZMOS Ružomberok</t>
  </si>
  <si>
    <t>Bytový dom D - poistné</t>
  </si>
  <si>
    <t>Bytový dom D - fond opr a údržby-čerpanie</t>
  </si>
  <si>
    <t>Bytový dom D - fond opr a údržby- prevod</t>
  </si>
  <si>
    <t>Bytový dom D - fond obn. byt.zar. -čerpanie</t>
  </si>
  <si>
    <t>Bytový dom D - správa bytov</t>
  </si>
  <si>
    <t>Bytový dom D - fond obn. byt.zar. - prevod</t>
  </si>
  <si>
    <t>Bytový dom D - energie -refund.</t>
  </si>
  <si>
    <t>Bytový dom D - vodné,stočné - refund.</t>
  </si>
  <si>
    <t>skutočné plnenie k 30.06.2019</t>
  </si>
  <si>
    <t>DPO SR - dotácia</t>
  </si>
  <si>
    <t>Nadácia SPP - príspevok</t>
  </si>
  <si>
    <t xml:space="preserve">Bytový dom D - nájomné vrátane fondov a platieb </t>
  </si>
  <si>
    <t>Min.financií-dotácia-vretenová kosačka</t>
  </si>
  <si>
    <t>Bytový dom D - nájom TREOS,s.r.o.</t>
  </si>
  <si>
    <t>Monografia obce</t>
  </si>
  <si>
    <t xml:space="preserve">Bytový dom D - splátka úveru ŠFRB </t>
  </si>
  <si>
    <t>Futbalové dresy</t>
  </si>
  <si>
    <t>Garáž plechová - futb.ihrisko</t>
  </si>
  <si>
    <t>Altánok - tenisové kurty</t>
  </si>
  <si>
    <t>MŠ - Bylinková záhrada</t>
  </si>
  <si>
    <t>Rekonštrukcia trávnika,výstavba tribúny - futb.ihr.</t>
  </si>
  <si>
    <t>Hasičská zbrojnica - prípravná dokumentácia</t>
  </si>
  <si>
    <t>Vodozádržné opatrenia</t>
  </si>
  <si>
    <t>IBV Sihoť - miestne komunikácie</t>
  </si>
  <si>
    <t>Pri ihrisku, k bytovým domom - miestne komunikácie</t>
  </si>
  <si>
    <t>IBV Sihoť - verejné osvetlenie</t>
  </si>
  <si>
    <t>IBV Sihoť - chodníky</t>
  </si>
  <si>
    <t>MŠ - rekonštrukcia</t>
  </si>
  <si>
    <t>Vratka zábezpeky - zákazka NBD</t>
  </si>
  <si>
    <t>Zábezpeka k zákazke NBD</t>
  </si>
</sst>
</file>

<file path=xl/styles.xml><?xml version="1.0" encoding="utf-8"?>
<styleSheet xmlns="http://schemas.openxmlformats.org/spreadsheetml/2006/main">
  <numFmts count="2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.00\ _S_k_-;\-* #,##0.00\ _S_k_-;_-* &quot;-&quot;??\ _S_k_-;_-@_-"/>
    <numFmt numFmtId="175" formatCode="_-* #,##0.000\ _E_U_R_-;\-* #,##0.000\ _E_U_R_-;_-* &quot;-&quot;??\ _E_U_R_-;_-@_-"/>
    <numFmt numFmtId="176" formatCode="_-* #,##0.0000\ _E_U_R_-;\-* #,##0.0000\ _E_U_R_-;_-* &quot;-&quot;??\ _E_U_R_-;_-@_-"/>
    <numFmt numFmtId="177" formatCode="0.0"/>
    <numFmt numFmtId="178" formatCode="[$-41B]d\.\ mmmm\ yyyy"/>
    <numFmt numFmtId="179" formatCode="_-* #,##0.0\ _E_U_R_-;\-* #,##0.0\ _E_U_R_-;_-* &quot;-&quot;??\ _E_U_R_-;_-@_-"/>
    <numFmt numFmtId="180" formatCode="_-* #,##0\ _E_U_R_-;\-* #,##0\ _E_U_R_-;_-* &quot;-&quot;??\ _E_U_R_-;_-@_-"/>
    <numFmt numFmtId="181" formatCode="0.000"/>
    <numFmt numFmtId="182" formatCode="#,##0.00\ &quot;EUR&quot;"/>
    <numFmt numFmtId="183" formatCode="[$-41B]dddd\,\ d\.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b/>
      <i/>
      <sz val="12"/>
      <name val="Arial CE"/>
      <family val="0"/>
    </font>
    <font>
      <sz val="12"/>
      <name val="Arial CE"/>
      <family val="0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i/>
      <sz val="11"/>
      <name val="Arial CE"/>
      <family val="0"/>
    </font>
    <font>
      <b/>
      <i/>
      <sz val="10"/>
      <name val="Arial CE"/>
      <family val="0"/>
    </font>
    <font>
      <sz val="9"/>
      <color indexed="8"/>
      <name val="Calibri"/>
      <family val="2"/>
    </font>
    <font>
      <sz val="9"/>
      <name val="Arial CE"/>
      <family val="0"/>
    </font>
    <font>
      <sz val="12"/>
      <color indexed="8"/>
      <name val="Calibri"/>
      <family val="2"/>
    </font>
    <font>
      <sz val="11"/>
      <name val="Arial CE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4" fillId="0" borderId="0" xfId="44" applyFont="1">
      <alignment/>
      <protection/>
    </xf>
    <xf numFmtId="0" fontId="3" fillId="0" borderId="0" xfId="44">
      <alignment/>
      <protection/>
    </xf>
    <xf numFmtId="0" fontId="5" fillId="0" borderId="0" xfId="44" applyFont="1">
      <alignment/>
      <protection/>
    </xf>
    <xf numFmtId="0" fontId="3" fillId="0" borderId="0" xfId="44" applyFont="1">
      <alignment/>
      <protection/>
    </xf>
    <xf numFmtId="0" fontId="6" fillId="0" borderId="0" xfId="44" applyFont="1">
      <alignment/>
      <protection/>
    </xf>
    <xf numFmtId="0" fontId="6" fillId="0" borderId="0" xfId="44" applyFont="1" applyFill="1">
      <alignment/>
      <protection/>
    </xf>
    <xf numFmtId="0" fontId="7" fillId="0" borderId="0" xfId="0" applyFont="1" applyAlignment="1">
      <alignment/>
    </xf>
    <xf numFmtId="0" fontId="4" fillId="33" borderId="10" xfId="44" applyFont="1" applyFill="1" applyBorder="1">
      <alignment/>
      <protection/>
    </xf>
    <xf numFmtId="0" fontId="8" fillId="33" borderId="10" xfId="0" applyFont="1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Font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wrapText="1"/>
    </xf>
    <xf numFmtId="0" fontId="0" fillId="35" borderId="12" xfId="0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9" fillId="36" borderId="10" xfId="0" applyNumberFormat="1" applyFont="1" applyFill="1" applyBorder="1" applyAlignment="1">
      <alignment wrapText="1"/>
    </xf>
    <xf numFmtId="0" fontId="0" fillId="36" borderId="11" xfId="0" applyFill="1" applyBorder="1" applyAlignment="1">
      <alignment/>
    </xf>
    <xf numFmtId="0" fontId="0" fillId="36" borderId="11" xfId="0" applyNumberFormat="1" applyFill="1" applyBorder="1" applyAlignment="1">
      <alignment wrapText="1"/>
    </xf>
    <xf numFmtId="0" fontId="0" fillId="34" borderId="12" xfId="0" applyNumberFormat="1" applyFill="1" applyBorder="1" applyAlignment="1">
      <alignment wrapText="1"/>
    </xf>
    <xf numFmtId="0" fontId="0" fillId="0" borderId="12" xfId="0" applyFill="1" applyBorder="1" applyAlignment="1">
      <alignment/>
    </xf>
    <xf numFmtId="0" fontId="10" fillId="0" borderId="12" xfId="0" applyNumberFormat="1" applyFont="1" applyFill="1" applyBorder="1" applyAlignment="1">
      <alignment/>
    </xf>
    <xf numFmtId="0" fontId="10" fillId="0" borderId="12" xfId="0" applyNumberFormat="1" applyFont="1" applyBorder="1" applyAlignment="1">
      <alignment wrapText="1"/>
    </xf>
    <xf numFmtId="0" fontId="10" fillId="0" borderId="13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10" fillId="0" borderId="0" xfId="0" applyNumberFormat="1" applyFont="1" applyBorder="1" applyAlignment="1">
      <alignment wrapText="1"/>
    </xf>
    <xf numFmtId="0" fontId="10" fillId="34" borderId="12" xfId="0" applyNumberFormat="1" applyFont="1" applyFill="1" applyBorder="1" applyAlignment="1">
      <alignment wrapText="1"/>
    </xf>
    <xf numFmtId="0" fontId="0" fillId="0" borderId="0" xfId="0" applyNumberFormat="1" applyAlignment="1">
      <alignment wrapText="1"/>
    </xf>
    <xf numFmtId="0" fontId="11" fillId="34" borderId="10" xfId="44" applyFont="1" applyFill="1" applyBorder="1">
      <alignment/>
      <protection/>
    </xf>
    <xf numFmtId="0" fontId="0" fillId="0" borderId="14" xfId="0" applyBorder="1" applyAlignment="1">
      <alignment/>
    </xf>
    <xf numFmtId="0" fontId="10" fillId="0" borderId="14" xfId="0" applyNumberFormat="1" applyFont="1" applyBorder="1" applyAlignment="1">
      <alignment wrapText="1"/>
    </xf>
    <xf numFmtId="0" fontId="34" fillId="0" borderId="12" xfId="0" applyNumberFormat="1" applyFont="1" applyFill="1" applyBorder="1" applyAlignment="1">
      <alignment vertical="center" wrapText="1"/>
    </xf>
    <xf numFmtId="0" fontId="34" fillId="35" borderId="12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12" xfId="33" applyNumberFormat="1" applyFont="1" applyBorder="1" applyAlignment="1">
      <alignment horizontal="right"/>
    </xf>
    <xf numFmtId="4" fontId="11" fillId="0" borderId="12" xfId="33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" fontId="0" fillId="0" borderId="14" xfId="0" applyNumberFormat="1" applyFill="1" applyBorder="1" applyAlignment="1">
      <alignment/>
    </xf>
    <xf numFmtId="0" fontId="3" fillId="0" borderId="14" xfId="0" applyNumberFormat="1" applyFont="1" applyFill="1" applyBorder="1" applyAlignment="1">
      <alignment vertical="center" wrapText="1"/>
    </xf>
    <xf numFmtId="0" fontId="9" fillId="0" borderId="13" xfId="0" applyFont="1" applyFill="1" applyBorder="1" applyAlignment="1">
      <alignment/>
    </xf>
    <xf numFmtId="0" fontId="51" fillId="0" borderId="12" xfId="0" applyFont="1" applyBorder="1" applyAlignment="1">
      <alignment/>
    </xf>
    <xf numFmtId="4" fontId="51" fillId="0" borderId="12" xfId="0" applyNumberFormat="1" applyFont="1" applyBorder="1" applyAlignment="1">
      <alignment/>
    </xf>
    <xf numFmtId="0" fontId="51" fillId="0" borderId="12" xfId="0" applyFont="1" applyFill="1" applyBorder="1" applyAlignment="1">
      <alignment/>
    </xf>
    <xf numFmtId="4" fontId="51" fillId="0" borderId="15" xfId="0" applyNumberFormat="1" applyFont="1" applyFill="1" applyBorder="1" applyAlignment="1">
      <alignment/>
    </xf>
    <xf numFmtId="4" fontId="51" fillId="0" borderId="12" xfId="0" applyNumberFormat="1" applyFont="1" applyFill="1" applyBorder="1" applyAlignment="1">
      <alignment/>
    </xf>
    <xf numFmtId="0" fontId="51" fillId="0" borderId="11" xfId="0" applyFont="1" applyFill="1" applyBorder="1" applyAlignment="1">
      <alignment/>
    </xf>
    <xf numFmtId="4" fontId="51" fillId="35" borderId="12" xfId="0" applyNumberFormat="1" applyFont="1" applyFill="1" applyBorder="1" applyAlignment="1">
      <alignment/>
    </xf>
    <xf numFmtId="0" fontId="12" fillId="33" borderId="10" xfId="44" applyFont="1" applyFill="1" applyBorder="1">
      <alignment/>
      <protection/>
    </xf>
    <xf numFmtId="0" fontId="2" fillId="36" borderId="10" xfId="0" applyNumberFormat="1" applyFont="1" applyFill="1" applyBorder="1" applyAlignment="1">
      <alignment wrapText="1"/>
    </xf>
    <xf numFmtId="0" fontId="0" fillId="36" borderId="11" xfId="0" applyFont="1" applyFill="1" applyBorder="1" applyAlignment="1">
      <alignment/>
    </xf>
    <xf numFmtId="0" fontId="0" fillId="36" borderId="11" xfId="0" applyNumberFormat="1" applyFont="1" applyFill="1" applyBorder="1" applyAlignment="1">
      <alignment wrapText="1"/>
    </xf>
    <xf numFmtId="4" fontId="0" fillId="9" borderId="12" xfId="33" applyNumberFormat="1" applyFont="1" applyFill="1" applyBorder="1" applyAlignment="1">
      <alignment horizontal="right"/>
    </xf>
    <xf numFmtId="0" fontId="9" fillId="9" borderId="12" xfId="0" applyFont="1" applyFill="1" applyBorder="1" applyAlignment="1">
      <alignment/>
    </xf>
    <xf numFmtId="4" fontId="51" fillId="37" borderId="12" xfId="0" applyNumberFormat="1" applyFont="1" applyFill="1" applyBorder="1" applyAlignment="1">
      <alignment/>
    </xf>
    <xf numFmtId="0" fontId="3" fillId="0" borderId="0" xfId="44" applyFill="1">
      <alignment/>
      <protection/>
    </xf>
    <xf numFmtId="4" fontId="1" fillId="13" borderId="12" xfId="33" applyNumberFormat="1" applyFont="1" applyFill="1" applyBorder="1" applyAlignment="1">
      <alignment horizontal="right"/>
    </xf>
    <xf numFmtId="4" fontId="11" fillId="13" borderId="12" xfId="33" applyNumberFormat="1" applyFont="1" applyFill="1" applyBorder="1" applyAlignment="1">
      <alignment horizontal="right"/>
    </xf>
    <xf numFmtId="4" fontId="0" fillId="19" borderId="12" xfId="0" applyNumberFormat="1" applyFill="1" applyBorder="1" applyAlignment="1">
      <alignment/>
    </xf>
    <xf numFmtId="4" fontId="0" fillId="13" borderId="12" xfId="0" applyNumberFormat="1" applyFill="1" applyBorder="1" applyAlignment="1">
      <alignment/>
    </xf>
    <xf numFmtId="4" fontId="0" fillId="35" borderId="12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16" borderId="10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4" fontId="0" fillId="39" borderId="10" xfId="0" applyNumberFormat="1" applyFill="1" applyBorder="1" applyAlignment="1">
      <alignment/>
    </xf>
    <xf numFmtId="0" fontId="1" fillId="38" borderId="10" xfId="0" applyNumberFormat="1" applyFont="1" applyFill="1" applyBorder="1" applyAlignment="1">
      <alignment wrapText="1"/>
    </xf>
    <xf numFmtId="0" fontId="0" fillId="16" borderId="12" xfId="0" applyFill="1" applyBorder="1" applyAlignment="1">
      <alignment/>
    </xf>
    <xf numFmtId="0" fontId="3" fillId="16" borderId="12" xfId="0" applyFont="1" applyFill="1" applyBorder="1" applyAlignment="1">
      <alignment vertical="center" wrapText="1"/>
    </xf>
    <xf numFmtId="4" fontId="11" fillId="4" borderId="12" xfId="33" applyNumberFormat="1" applyFont="1" applyFill="1" applyBorder="1" applyAlignment="1">
      <alignment horizontal="right"/>
    </xf>
    <xf numFmtId="0" fontId="0" fillId="35" borderId="12" xfId="0" applyFill="1" applyBorder="1" applyAlignment="1">
      <alignment/>
    </xf>
    <xf numFmtId="0" fontId="43" fillId="9" borderId="12" xfId="0" applyFont="1" applyFill="1" applyBorder="1" applyAlignment="1">
      <alignment/>
    </xf>
    <xf numFmtId="0" fontId="0" fillId="40" borderId="12" xfId="0" applyFill="1" applyBorder="1" applyAlignment="1">
      <alignment/>
    </xf>
    <xf numFmtId="4" fontId="9" fillId="5" borderId="12" xfId="33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2" fillId="5" borderId="12" xfId="33" applyNumberFormat="1" applyFont="1" applyFill="1" applyBorder="1" applyAlignment="1">
      <alignment horizontal="center" vertical="center"/>
    </xf>
    <xf numFmtId="4" fontId="1" fillId="5" borderId="12" xfId="33" applyNumberFormat="1" applyFont="1" applyFill="1" applyBorder="1" applyAlignment="1">
      <alignment horizontal="center" vertical="center" wrapText="1"/>
    </xf>
    <xf numFmtId="4" fontId="11" fillId="5" borderId="12" xfId="33" applyNumberFormat="1" applyFont="1" applyFill="1" applyBorder="1" applyAlignment="1">
      <alignment horizontal="right"/>
    </xf>
    <xf numFmtId="0" fontId="0" fillId="11" borderId="12" xfId="0" applyFill="1" applyBorder="1" applyAlignment="1">
      <alignment/>
    </xf>
    <xf numFmtId="0" fontId="3" fillId="11" borderId="12" xfId="0" applyFont="1" applyFill="1" applyBorder="1" applyAlignment="1">
      <alignment vertical="center" wrapText="1"/>
    </xf>
    <xf numFmtId="4" fontId="0" fillId="41" borderId="10" xfId="0" applyNumberFormat="1" applyFill="1" applyBorder="1" applyAlignment="1">
      <alignment/>
    </xf>
    <xf numFmtId="0" fontId="0" fillId="17" borderId="12" xfId="0" applyFill="1" applyBorder="1" applyAlignment="1">
      <alignment/>
    </xf>
    <xf numFmtId="0" fontId="0" fillId="41" borderId="12" xfId="0" applyFill="1" applyBorder="1" applyAlignment="1">
      <alignment/>
    </xf>
    <xf numFmtId="0" fontId="1" fillId="17" borderId="10" xfId="0" applyNumberFormat="1" applyFont="1" applyFill="1" applyBorder="1" applyAlignment="1">
      <alignment wrapText="1"/>
    </xf>
    <xf numFmtId="4" fontId="0" fillId="17" borderId="10" xfId="0" applyNumberFormat="1" applyFill="1" applyBorder="1" applyAlignment="1">
      <alignment/>
    </xf>
    <xf numFmtId="0" fontId="10" fillId="11" borderId="10" xfId="0" applyNumberFormat="1" applyFont="1" applyFill="1" applyBorder="1" applyAlignment="1">
      <alignment wrapText="1"/>
    </xf>
    <xf numFmtId="0" fontId="10" fillId="11" borderId="12" xfId="0" applyNumberFormat="1" applyFont="1" applyFill="1" applyBorder="1" applyAlignment="1">
      <alignment wrapText="1"/>
    </xf>
    <xf numFmtId="4" fontId="0" fillId="5" borderId="10" xfId="0" applyNumberFormat="1" applyFill="1" applyBorder="1" applyAlignment="1">
      <alignment/>
    </xf>
    <xf numFmtId="4" fontId="0" fillId="5" borderId="12" xfId="0" applyNumberFormat="1" applyFill="1" applyBorder="1" applyAlignment="1">
      <alignment/>
    </xf>
    <xf numFmtId="0" fontId="34" fillId="41" borderId="12" xfId="0" applyNumberFormat="1" applyFont="1" applyFill="1" applyBorder="1" applyAlignment="1">
      <alignment vertical="center" wrapText="1"/>
    </xf>
    <xf numFmtId="0" fontId="0" fillId="11" borderId="12" xfId="0" applyFont="1" applyFill="1" applyBorder="1" applyAlignment="1">
      <alignment/>
    </xf>
    <xf numFmtId="0" fontId="14" fillId="35" borderId="13" xfId="0" applyNumberFormat="1" applyFont="1" applyFill="1" applyBorder="1" applyAlignment="1">
      <alignment wrapText="1"/>
    </xf>
    <xf numFmtId="4" fontId="0" fillId="35" borderId="13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2" fontId="0" fillId="0" borderId="0" xfId="0" applyNumberFormat="1" applyAlignment="1">
      <alignment/>
    </xf>
    <xf numFmtId="2" fontId="43" fillId="0" borderId="0" xfId="33" applyNumberFormat="1" applyFont="1" applyAlignment="1">
      <alignment/>
    </xf>
    <xf numFmtId="4" fontId="1" fillId="0" borderId="0" xfId="33" applyNumberFormat="1" applyFont="1" applyFill="1" applyBorder="1" applyAlignment="1">
      <alignment horizontal="right"/>
    </xf>
    <xf numFmtId="4" fontId="0" fillId="0" borderId="0" xfId="33" applyNumberFormat="1" applyFont="1" applyFill="1" applyBorder="1" applyAlignment="1">
      <alignment horizontal="right"/>
    </xf>
    <xf numFmtId="4" fontId="11" fillId="0" borderId="0" xfId="33" applyNumberFormat="1" applyFont="1" applyFill="1" applyBorder="1" applyAlignment="1">
      <alignment horizontal="right"/>
    </xf>
    <xf numFmtId="4" fontId="9" fillId="0" borderId="0" xfId="33" applyNumberFormat="1" applyFont="1" applyFill="1" applyBorder="1" applyAlignment="1">
      <alignment horizontal="center" vertical="center"/>
    </xf>
    <xf numFmtId="4" fontId="16" fillId="0" borderId="0" xfId="33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4" fontId="0" fillId="16" borderId="10" xfId="0" applyNumberFormat="1" applyFill="1" applyBorder="1" applyAlignment="1">
      <alignment horizontal="right" vertical="center"/>
    </xf>
    <xf numFmtId="0" fontId="10" fillId="4" borderId="10" xfId="0" applyNumberFormat="1" applyFont="1" applyFill="1" applyBorder="1" applyAlignment="1">
      <alignment horizontal="left" vertical="center" wrapText="1"/>
    </xf>
    <xf numFmtId="4" fontId="0" fillId="4" borderId="10" xfId="0" applyNumberFormat="1" applyFill="1" applyBorder="1" applyAlignment="1">
      <alignment horizontal="right" vertical="center"/>
    </xf>
    <xf numFmtId="0" fontId="14" fillId="4" borderId="12" xfId="0" applyNumberFormat="1" applyFont="1" applyFill="1" applyBorder="1" applyAlignment="1">
      <alignment vertical="center" wrapText="1"/>
    </xf>
    <xf numFmtId="4" fontId="0" fillId="4" borderId="12" xfId="0" applyNumberFormat="1" applyFill="1" applyBorder="1" applyAlignment="1">
      <alignment vertical="center"/>
    </xf>
    <xf numFmtId="4" fontId="0" fillId="42" borderId="10" xfId="0" applyNumberFormat="1" applyFill="1" applyBorder="1" applyAlignment="1">
      <alignment vertical="center"/>
    </xf>
    <xf numFmtId="4" fontId="11" fillId="11" borderId="10" xfId="0" applyNumberFormat="1" applyFont="1" applyFill="1" applyBorder="1" applyAlignment="1">
      <alignment/>
    </xf>
    <xf numFmtId="4" fontId="11" fillId="11" borderId="12" xfId="0" applyNumberFormat="1" applyFont="1" applyFill="1" applyBorder="1" applyAlignment="1">
      <alignment/>
    </xf>
    <xf numFmtId="0" fontId="10" fillId="0" borderId="12" xfId="0" applyNumberFormat="1" applyFont="1" applyBorder="1" applyAlignment="1">
      <alignment vertical="center" wrapText="1"/>
    </xf>
    <xf numFmtId="4" fontId="0" fillId="0" borderId="12" xfId="0" applyNumberFormat="1" applyBorder="1" applyAlignment="1">
      <alignment vertical="center"/>
    </xf>
    <xf numFmtId="4" fontId="0" fillId="35" borderId="12" xfId="0" applyNumberFormat="1" applyFill="1" applyBorder="1" applyAlignment="1">
      <alignment vertical="center"/>
    </xf>
    <xf numFmtId="0" fontId="3" fillId="17" borderId="12" xfId="0" applyFont="1" applyFill="1" applyBorder="1" applyAlignment="1">
      <alignment vertical="center" wrapText="1"/>
    </xf>
    <xf numFmtId="0" fontId="14" fillId="11" borderId="12" xfId="0" applyNumberFormat="1" applyFont="1" applyFill="1" applyBorder="1" applyAlignment="1">
      <alignment vertical="center" wrapText="1"/>
    </xf>
    <xf numFmtId="0" fontId="17" fillId="0" borderId="0" xfId="44" applyFont="1">
      <alignment/>
      <protection/>
    </xf>
    <xf numFmtId="0" fontId="18" fillId="0" borderId="0" xfId="44" applyFont="1">
      <alignment/>
      <protection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16" xfId="0" applyFill="1" applyBorder="1" applyAlignment="1">
      <alignment/>
    </xf>
    <xf numFmtId="0" fontId="14" fillId="35" borderId="14" xfId="0" applyNumberFormat="1" applyFont="1" applyFill="1" applyBorder="1" applyAlignment="1">
      <alignment wrapText="1"/>
    </xf>
    <xf numFmtId="4" fontId="0" fillId="35" borderId="14" xfId="0" applyNumberForma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4" fontId="11" fillId="11" borderId="12" xfId="33" applyNumberFormat="1" applyFont="1" applyFill="1" applyBorder="1" applyAlignment="1">
      <alignment horizontal="right"/>
    </xf>
    <xf numFmtId="0" fontId="0" fillId="0" borderId="12" xfId="0" applyNumberFormat="1" applyFill="1" applyBorder="1" applyAlignment="1">
      <alignment wrapText="1"/>
    </xf>
    <xf numFmtId="4" fontId="0" fillId="0" borderId="12" xfId="0" applyNumberFormat="1" applyFill="1" applyBorder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33" applyNumberFormat="1" applyFont="1" applyFill="1" applyBorder="1" applyAlignment="1">
      <alignment horizontal="center"/>
    </xf>
    <xf numFmtId="1" fontId="0" fillId="0" borderId="0" xfId="33" applyNumberFormat="1" applyFont="1" applyFill="1" applyBorder="1" applyAlignment="1">
      <alignment horizontal="center" vertical="center"/>
    </xf>
    <xf numFmtId="4" fontId="0" fillId="0" borderId="0" xfId="33" applyNumberFormat="1" applyFont="1" applyBorder="1" applyAlignment="1">
      <alignment horizontal="right"/>
    </xf>
    <xf numFmtId="180" fontId="0" fillId="0" borderId="0" xfId="33" applyNumberFormat="1" applyFont="1" applyAlignment="1">
      <alignment horizontal="right"/>
    </xf>
    <xf numFmtId="4" fontId="0" fillId="34" borderId="12" xfId="0" applyNumberFormat="1" applyFill="1" applyBorder="1" applyAlignment="1">
      <alignment wrapText="1"/>
    </xf>
    <xf numFmtId="4" fontId="14" fillId="5" borderId="12" xfId="33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horizontal="right"/>
    </xf>
    <xf numFmtId="0" fontId="14" fillId="35" borderId="12" xfId="0" applyNumberFormat="1" applyFont="1" applyFill="1" applyBorder="1" applyAlignment="1">
      <alignment vertical="center" wrapText="1"/>
    </xf>
    <xf numFmtId="0" fontId="14" fillId="0" borderId="13" xfId="0" applyNumberFormat="1" applyFont="1" applyFill="1" applyBorder="1" applyAlignment="1">
      <alignment vertical="center" wrapText="1"/>
    </xf>
    <xf numFmtId="4" fontId="0" fillId="0" borderId="13" xfId="0" applyNumberFormat="1" applyFill="1" applyBorder="1" applyAlignment="1">
      <alignment vertical="center"/>
    </xf>
    <xf numFmtId="0" fontId="0" fillId="3" borderId="12" xfId="0" applyFill="1" applyBorder="1" applyAlignment="1">
      <alignment/>
    </xf>
    <xf numFmtId="4" fontId="0" fillId="3" borderId="10" xfId="0" applyNumberFormat="1" applyFill="1" applyBorder="1" applyAlignment="1">
      <alignment/>
    </xf>
    <xf numFmtId="0" fontId="34" fillId="3" borderId="12" xfId="0" applyNumberFormat="1" applyFont="1" applyFill="1" applyBorder="1" applyAlignment="1">
      <alignment vertical="center" wrapText="1"/>
    </xf>
    <xf numFmtId="0" fontId="0" fillId="9" borderId="12" xfId="0" applyFill="1" applyBorder="1" applyAlignment="1">
      <alignment/>
    </xf>
    <xf numFmtId="0" fontId="1" fillId="9" borderId="10" xfId="0" applyNumberFormat="1" applyFont="1" applyFill="1" applyBorder="1" applyAlignment="1">
      <alignment wrapText="1"/>
    </xf>
    <xf numFmtId="4" fontId="0" fillId="9" borderId="10" xfId="0" applyNumberFormat="1" applyFill="1" applyBorder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horizontal="right"/>
    </xf>
    <xf numFmtId="4" fontId="0" fillId="35" borderId="10" xfId="0" applyNumberFormat="1" applyFill="1" applyBorder="1" applyAlignment="1">
      <alignment/>
    </xf>
    <xf numFmtId="0" fontId="0" fillId="35" borderId="0" xfId="0" applyFill="1" applyAlignment="1">
      <alignment/>
    </xf>
    <xf numFmtId="4" fontId="0" fillId="0" borderId="12" xfId="33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3" fontId="0" fillId="34" borderId="0" xfId="33" applyFont="1" applyFill="1" applyBorder="1" applyAlignment="1">
      <alignment wrapText="1"/>
    </xf>
    <xf numFmtId="4" fontId="0" fillId="13" borderId="0" xfId="0" applyNumberFormat="1" applyFill="1" applyBorder="1" applyAlignment="1">
      <alignment/>
    </xf>
    <xf numFmtId="0" fontId="0" fillId="35" borderId="12" xfId="0" applyNumberFormat="1" applyFill="1" applyBorder="1" applyAlignment="1">
      <alignment wrapText="1"/>
    </xf>
    <xf numFmtId="43" fontId="0" fillId="35" borderId="12" xfId="33" applyFont="1" applyFill="1" applyBorder="1" applyAlignment="1">
      <alignment wrapText="1"/>
    </xf>
    <xf numFmtId="2" fontId="0" fillId="35" borderId="12" xfId="33" applyNumberFormat="1" applyFont="1" applyFill="1" applyBorder="1" applyAlignment="1">
      <alignment wrapText="1"/>
    </xf>
    <xf numFmtId="43" fontId="0" fillId="35" borderId="12" xfId="33" applyFont="1" applyFill="1" applyBorder="1" applyAlignment="1">
      <alignment horizontal="right" wrapText="1"/>
    </xf>
    <xf numFmtId="43" fontId="0" fillId="34" borderId="12" xfId="33" applyFont="1" applyFill="1" applyBorder="1" applyAlignment="1">
      <alignment horizontal="right" wrapText="1"/>
    </xf>
    <xf numFmtId="0" fontId="0" fillId="13" borderId="12" xfId="0" applyFill="1" applyBorder="1" applyAlignment="1">
      <alignment/>
    </xf>
    <xf numFmtId="0" fontId="0" fillId="13" borderId="12" xfId="0" applyNumberFormat="1" applyFill="1" applyBorder="1" applyAlignment="1">
      <alignment wrapText="1"/>
    </xf>
    <xf numFmtId="43" fontId="0" fillId="13" borderId="12" xfId="33" applyFont="1" applyFill="1" applyBorder="1" applyAlignment="1">
      <alignment horizontal="right" wrapText="1"/>
    </xf>
    <xf numFmtId="2" fontId="0" fillId="13" borderId="12" xfId="33" applyNumberFormat="1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36" borderId="10" xfId="0" applyNumberFormat="1" applyFont="1" applyFill="1" applyBorder="1" applyAlignment="1">
      <alignment horizontal="left" vertical="top" wrapText="1"/>
    </xf>
    <xf numFmtId="0" fontId="2" fillId="36" borderId="11" xfId="0" applyNumberFormat="1" applyFont="1" applyFill="1" applyBorder="1" applyAlignment="1">
      <alignment horizontal="left" vertical="top" wrapText="1"/>
    </xf>
    <xf numFmtId="0" fontId="13" fillId="36" borderId="10" xfId="44" applyFont="1" applyFill="1" applyBorder="1" applyAlignment="1">
      <alignment horizontal="center"/>
      <protection/>
    </xf>
    <xf numFmtId="0" fontId="13" fillId="36" borderId="11" xfId="44" applyFont="1" applyFill="1" applyBorder="1" applyAlignment="1">
      <alignment horizontal="center"/>
      <protection/>
    </xf>
    <xf numFmtId="0" fontId="0" fillId="0" borderId="0" xfId="0" applyAlignment="1">
      <alignment horizontal="left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58">
      <selection activeCell="A13" sqref="A13:IV13"/>
    </sheetView>
  </sheetViews>
  <sheetFormatPr defaultColWidth="9.140625" defaultRowHeight="15"/>
  <cols>
    <col min="1" max="1" width="4.140625" style="0" customWidth="1"/>
    <col min="2" max="2" width="41.00390625" style="0" customWidth="1"/>
    <col min="3" max="4" width="13.57421875" style="0" customWidth="1"/>
    <col min="5" max="6" width="13.57421875" style="0" hidden="1" customWidth="1"/>
    <col min="7" max="7" width="16.140625" style="47" customWidth="1"/>
    <col min="8" max="8" width="9.140625" style="47" customWidth="1"/>
    <col min="9" max="9" width="38.7109375" style="0" customWidth="1"/>
    <col min="10" max="10" width="15.00390625" style="0" customWidth="1"/>
    <col min="11" max="12" width="10.00390625" style="0" bestFit="1" customWidth="1"/>
  </cols>
  <sheetData>
    <row r="1" spans="1:7" ht="15.75">
      <c r="A1" s="1" t="s">
        <v>0</v>
      </c>
      <c r="B1" s="2"/>
      <c r="C1" s="2"/>
      <c r="D1" s="2"/>
      <c r="E1" s="2"/>
      <c r="F1" s="2"/>
      <c r="G1" s="65"/>
    </row>
    <row r="2" spans="1:7" ht="9" customHeight="1">
      <c r="A2" s="3"/>
      <c r="B2" s="4"/>
      <c r="C2" s="2"/>
      <c r="D2" s="2"/>
      <c r="E2" s="2"/>
      <c r="F2" s="2"/>
      <c r="G2" s="65"/>
    </row>
    <row r="3" spans="1:7" ht="15" customHeight="1">
      <c r="A3" s="5"/>
      <c r="B3" s="128"/>
      <c r="C3" s="2"/>
      <c r="D3" s="2"/>
      <c r="E3" s="2"/>
      <c r="F3" s="2"/>
      <c r="G3" s="65"/>
    </row>
    <row r="4" spans="1:2" ht="9.75" customHeight="1">
      <c r="A4" s="6"/>
      <c r="B4" s="7"/>
    </row>
    <row r="5" spans="1:9" ht="18.75">
      <c r="A5" s="8" t="s">
        <v>1</v>
      </c>
      <c r="B5" s="9" t="s">
        <v>2</v>
      </c>
      <c r="C5" s="82" t="s">
        <v>127</v>
      </c>
      <c r="D5" s="82" t="s">
        <v>127</v>
      </c>
      <c r="E5" s="82" t="s">
        <v>149</v>
      </c>
      <c r="F5" s="82" t="s">
        <v>193</v>
      </c>
      <c r="G5" s="108"/>
      <c r="H5" s="19"/>
      <c r="I5" s="19"/>
    </row>
    <row r="6" spans="1:10" ht="33" customHeight="1">
      <c r="A6" s="10"/>
      <c r="B6" s="11"/>
      <c r="C6" s="146" t="s">
        <v>194</v>
      </c>
      <c r="D6" s="146" t="s">
        <v>221</v>
      </c>
      <c r="E6" s="146" t="s">
        <v>194</v>
      </c>
      <c r="F6" s="146" t="s">
        <v>194</v>
      </c>
      <c r="G6" s="109"/>
      <c r="H6" s="140"/>
      <c r="I6" s="19"/>
      <c r="J6" s="83"/>
    </row>
    <row r="7" spans="1:10" ht="15">
      <c r="A7" s="12">
        <v>1</v>
      </c>
      <c r="B7" s="13" t="s">
        <v>174</v>
      </c>
      <c r="C7" s="66">
        <f>SUM(C8:C9)</f>
        <v>222600</v>
      </c>
      <c r="D7" s="66">
        <f>SUM(D8:D12)</f>
        <v>147427.75</v>
      </c>
      <c r="E7" s="66">
        <f>SUM(E8:E9)</f>
        <v>233600</v>
      </c>
      <c r="F7" s="66">
        <f>SUM(F8:F9)</f>
        <v>245150</v>
      </c>
      <c r="G7" s="105"/>
      <c r="H7" s="140"/>
      <c r="I7" s="19"/>
      <c r="J7" s="143"/>
    </row>
    <row r="8" spans="1:10" ht="15">
      <c r="A8" s="14">
        <v>2</v>
      </c>
      <c r="B8" s="15" t="s">
        <v>3</v>
      </c>
      <c r="C8" s="45">
        <v>2600</v>
      </c>
      <c r="D8" s="45">
        <v>5603.22</v>
      </c>
      <c r="E8" s="45">
        <v>2600</v>
      </c>
      <c r="F8" s="45">
        <v>2600</v>
      </c>
      <c r="G8" s="106"/>
      <c r="H8" s="141"/>
      <c r="I8" s="19"/>
      <c r="J8" s="143"/>
    </row>
    <row r="9" spans="1:10" ht="15">
      <c r="A9" s="14">
        <v>3</v>
      </c>
      <c r="B9" s="15" t="s">
        <v>4</v>
      </c>
      <c r="C9" s="45">
        <v>220000</v>
      </c>
      <c r="D9" s="45">
        <v>115974.53</v>
      </c>
      <c r="E9" s="45">
        <v>231000</v>
      </c>
      <c r="F9" s="45">
        <v>242550</v>
      </c>
      <c r="G9" s="106"/>
      <c r="H9" s="141"/>
      <c r="I9" s="147"/>
      <c r="J9" s="148"/>
    </row>
    <row r="10" spans="1:10" ht="15">
      <c r="A10" s="14">
        <v>4</v>
      </c>
      <c r="B10" s="15" t="s">
        <v>222</v>
      </c>
      <c r="C10" s="45">
        <v>0</v>
      </c>
      <c r="D10" s="45">
        <v>3000</v>
      </c>
      <c r="E10" s="45"/>
      <c r="F10" s="45"/>
      <c r="G10" s="106"/>
      <c r="H10" s="141"/>
      <c r="I10" s="158"/>
      <c r="J10" s="159"/>
    </row>
    <row r="11" spans="1:10" ht="15">
      <c r="A11" s="14">
        <v>5</v>
      </c>
      <c r="B11" s="15" t="s">
        <v>223</v>
      </c>
      <c r="C11" s="45">
        <v>0</v>
      </c>
      <c r="D11" s="45">
        <v>8000</v>
      </c>
      <c r="E11" s="45"/>
      <c r="F11" s="45"/>
      <c r="G11" s="106"/>
      <c r="H11" s="141"/>
      <c r="I11" s="158"/>
      <c r="J11" s="159"/>
    </row>
    <row r="12" spans="1:10" ht="15">
      <c r="A12" s="14">
        <v>6</v>
      </c>
      <c r="B12" s="15" t="s">
        <v>225</v>
      </c>
      <c r="C12" s="45">
        <v>0</v>
      </c>
      <c r="D12" s="45">
        <v>14850</v>
      </c>
      <c r="E12" s="45"/>
      <c r="F12" s="45"/>
      <c r="G12" s="106"/>
      <c r="H12" s="141"/>
      <c r="I12" s="158"/>
      <c r="J12" s="159"/>
    </row>
    <row r="13" spans="1:10" ht="15.75" customHeight="1">
      <c r="A13" s="12">
        <v>7</v>
      </c>
      <c r="B13" s="13" t="s">
        <v>5</v>
      </c>
      <c r="C13" s="66">
        <f>SUM(C14:C23)</f>
        <v>402500</v>
      </c>
      <c r="D13" s="66">
        <f>SUM(D14:D23)</f>
        <v>213073.66</v>
      </c>
      <c r="E13" s="66">
        <f>SUM(E14:E23)</f>
        <v>309500</v>
      </c>
      <c r="F13" s="66">
        <f>SUM(F14:F23)</f>
        <v>312500</v>
      </c>
      <c r="G13" s="105"/>
      <c r="H13" s="142"/>
      <c r="I13" s="175"/>
      <c r="J13" s="176"/>
    </row>
    <row r="14" spans="1:10" ht="15">
      <c r="A14" s="14">
        <v>8</v>
      </c>
      <c r="B14" s="15" t="s">
        <v>6</v>
      </c>
      <c r="C14" s="45">
        <v>4000</v>
      </c>
      <c r="D14" s="45">
        <v>3596.52</v>
      </c>
      <c r="E14" s="45">
        <v>4000</v>
      </c>
      <c r="F14" s="45">
        <v>4000</v>
      </c>
      <c r="G14" s="106"/>
      <c r="H14" s="19"/>
      <c r="I14" s="175"/>
      <c r="J14" s="177"/>
    </row>
    <row r="15" spans="1:10" ht="15">
      <c r="A15" s="14">
        <v>9</v>
      </c>
      <c r="B15" s="15" t="s">
        <v>7</v>
      </c>
      <c r="C15" s="45">
        <v>12700</v>
      </c>
      <c r="D15" s="45">
        <v>16784.74</v>
      </c>
      <c r="E15" s="45">
        <v>12700</v>
      </c>
      <c r="F15" s="45">
        <v>12700</v>
      </c>
      <c r="G15" s="106"/>
      <c r="H15" s="19"/>
      <c r="I15" s="19"/>
      <c r="J15" s="83"/>
    </row>
    <row r="16" spans="1:9" ht="15">
      <c r="A16" s="14">
        <v>10</v>
      </c>
      <c r="B16" s="15" t="s">
        <v>8</v>
      </c>
      <c r="C16" s="45">
        <v>9000</v>
      </c>
      <c r="D16" s="45">
        <v>7217.88</v>
      </c>
      <c r="E16" s="45">
        <v>9000</v>
      </c>
      <c r="F16" s="45">
        <v>9000</v>
      </c>
      <c r="G16" s="106"/>
      <c r="H16" s="19"/>
      <c r="I16" s="19"/>
    </row>
    <row r="17" spans="1:9" ht="15">
      <c r="A17" s="14">
        <v>11</v>
      </c>
      <c r="B17" s="15" t="s">
        <v>9</v>
      </c>
      <c r="C17" s="45">
        <v>120000</v>
      </c>
      <c r="D17" s="45">
        <v>63288.89</v>
      </c>
      <c r="E17" s="45">
        <v>120000</v>
      </c>
      <c r="F17" s="45">
        <v>120000</v>
      </c>
      <c r="G17" s="106"/>
      <c r="H17" s="19"/>
      <c r="I17" s="19"/>
    </row>
    <row r="18" spans="1:11" ht="15">
      <c r="A18" s="14">
        <v>12</v>
      </c>
      <c r="B18" s="15" t="s">
        <v>10</v>
      </c>
      <c r="C18" s="45">
        <v>500</v>
      </c>
      <c r="D18" s="45">
        <v>450</v>
      </c>
      <c r="E18" s="45">
        <v>500</v>
      </c>
      <c r="F18" s="45">
        <v>500</v>
      </c>
      <c r="G18" s="106"/>
      <c r="H18" s="19"/>
      <c r="I18" s="19"/>
      <c r="K18" s="83"/>
    </row>
    <row r="19" spans="1:9" ht="15">
      <c r="A19" s="14">
        <v>13</v>
      </c>
      <c r="B19" s="15" t="s">
        <v>124</v>
      </c>
      <c r="C19" s="45">
        <v>150</v>
      </c>
      <c r="D19" s="45">
        <v>200</v>
      </c>
      <c r="E19" s="45">
        <v>150</v>
      </c>
      <c r="F19" s="45">
        <v>150</v>
      </c>
      <c r="G19" s="106"/>
      <c r="H19" s="19"/>
      <c r="I19" s="19"/>
    </row>
    <row r="20" spans="1:9" ht="15">
      <c r="A20" s="14">
        <v>14</v>
      </c>
      <c r="B20" s="15" t="s">
        <v>11</v>
      </c>
      <c r="C20" s="45">
        <v>150</v>
      </c>
      <c r="D20" s="45">
        <v>35</v>
      </c>
      <c r="E20" s="45">
        <v>150</v>
      </c>
      <c r="F20" s="45">
        <v>150</v>
      </c>
      <c r="G20" s="106"/>
      <c r="H20" s="19"/>
      <c r="I20" s="19"/>
    </row>
    <row r="21" spans="1:9" ht="15">
      <c r="A21" s="14">
        <v>15</v>
      </c>
      <c r="B21" s="15" t="s">
        <v>12</v>
      </c>
      <c r="C21" s="45">
        <v>140000</v>
      </c>
      <c r="D21" s="45">
        <v>65537.04</v>
      </c>
      <c r="E21" s="45">
        <v>147000</v>
      </c>
      <c r="F21" s="45">
        <v>150000</v>
      </c>
      <c r="G21" s="106"/>
      <c r="H21" s="19"/>
      <c r="I21" s="19"/>
    </row>
    <row r="22" spans="1:9" ht="15">
      <c r="A22" s="14">
        <v>16</v>
      </c>
      <c r="B22" s="15" t="s">
        <v>182</v>
      </c>
      <c r="C22" s="45">
        <v>100000</v>
      </c>
      <c r="D22" s="45">
        <v>43961.75</v>
      </c>
      <c r="E22" s="45">
        <v>0</v>
      </c>
      <c r="F22" s="45">
        <v>0</v>
      </c>
      <c r="G22" s="106"/>
      <c r="H22" s="19"/>
      <c r="I22" s="19"/>
    </row>
    <row r="23" spans="1:9" ht="15">
      <c r="A23" s="14">
        <v>17</v>
      </c>
      <c r="B23" s="15" t="s">
        <v>13</v>
      </c>
      <c r="C23" s="45">
        <v>16000</v>
      </c>
      <c r="D23" s="45">
        <v>12001.84</v>
      </c>
      <c r="E23" s="45">
        <v>16000</v>
      </c>
      <c r="F23" s="45">
        <v>16000</v>
      </c>
      <c r="G23" s="106"/>
      <c r="H23" s="19"/>
      <c r="I23" s="19"/>
    </row>
    <row r="24" spans="1:9" ht="16.5" customHeight="1">
      <c r="A24" s="17"/>
      <c r="B24" s="18"/>
      <c r="G24" s="19"/>
      <c r="H24" s="19"/>
      <c r="I24" s="19"/>
    </row>
    <row r="25" spans="1:9" ht="9.75" customHeight="1">
      <c r="A25" s="19"/>
      <c r="B25" s="20"/>
      <c r="G25" s="19"/>
      <c r="H25" s="19"/>
      <c r="I25" s="19"/>
    </row>
    <row r="26" spans="1:9" ht="13.5" customHeight="1">
      <c r="A26" s="19"/>
      <c r="B26" s="20"/>
      <c r="G26" s="19"/>
      <c r="H26" s="19"/>
      <c r="I26" s="19"/>
    </row>
    <row r="27" spans="1:9" ht="18.75">
      <c r="A27" s="8" t="s">
        <v>1</v>
      </c>
      <c r="B27" s="9" t="s">
        <v>2</v>
      </c>
      <c r="C27" s="82" t="s">
        <v>127</v>
      </c>
      <c r="D27" s="82" t="s">
        <v>127</v>
      </c>
      <c r="E27" s="82" t="s">
        <v>149</v>
      </c>
      <c r="F27" s="82" t="s">
        <v>193</v>
      </c>
      <c r="G27" s="108"/>
      <c r="H27" s="19"/>
      <c r="I27" s="19"/>
    </row>
    <row r="28" spans="1:9" ht="32.25" customHeight="1">
      <c r="A28" s="10"/>
      <c r="B28" s="11"/>
      <c r="C28" s="146" t="s">
        <v>194</v>
      </c>
      <c r="D28" s="146" t="s">
        <v>221</v>
      </c>
      <c r="E28" s="146" t="s">
        <v>194</v>
      </c>
      <c r="F28" s="146" t="s">
        <v>194</v>
      </c>
      <c r="G28" s="109"/>
      <c r="H28" s="19"/>
      <c r="I28" s="19"/>
    </row>
    <row r="29" spans="1:9" ht="15">
      <c r="A29" s="12">
        <v>18</v>
      </c>
      <c r="B29" s="13" t="s">
        <v>14</v>
      </c>
      <c r="C29" s="67">
        <f>SUM(C30:C51)</f>
        <v>25085</v>
      </c>
      <c r="D29" s="67">
        <f>SUM(D30:D51)</f>
        <v>13933.429999999998</v>
      </c>
      <c r="E29" s="67">
        <f>SUM(E30:E51)</f>
        <v>25085</v>
      </c>
      <c r="F29" s="67">
        <f>SUM(F30:F51)</f>
        <v>25085</v>
      </c>
      <c r="G29" s="107"/>
      <c r="H29" s="19"/>
      <c r="I29" s="19"/>
    </row>
    <row r="30" spans="1:9" ht="15">
      <c r="A30" s="14">
        <v>19</v>
      </c>
      <c r="B30" s="15" t="s">
        <v>15</v>
      </c>
      <c r="C30" s="45">
        <v>50</v>
      </c>
      <c r="D30" s="45">
        <v>30</v>
      </c>
      <c r="E30" s="45">
        <v>50</v>
      </c>
      <c r="F30" s="45">
        <v>50</v>
      </c>
      <c r="G30" s="106"/>
      <c r="H30" s="19"/>
      <c r="I30" s="19"/>
    </row>
    <row r="31" spans="1:9" ht="15">
      <c r="A31" s="14">
        <v>20</v>
      </c>
      <c r="B31" s="15" t="s">
        <v>16</v>
      </c>
      <c r="C31" s="45">
        <v>420</v>
      </c>
      <c r="D31" s="45">
        <v>796</v>
      </c>
      <c r="E31" s="45">
        <v>420</v>
      </c>
      <c r="F31" s="45">
        <v>420</v>
      </c>
      <c r="G31" s="106"/>
      <c r="H31" s="19"/>
      <c r="I31" s="19"/>
    </row>
    <row r="32" spans="1:9" ht="15">
      <c r="A32" s="14">
        <v>21</v>
      </c>
      <c r="B32" s="16" t="s">
        <v>17</v>
      </c>
      <c r="C32" s="45">
        <v>450</v>
      </c>
      <c r="D32" s="45">
        <v>660</v>
      </c>
      <c r="E32" s="45">
        <v>450</v>
      </c>
      <c r="F32" s="45">
        <v>450</v>
      </c>
      <c r="G32" s="106"/>
      <c r="H32" s="19"/>
      <c r="I32" s="19"/>
    </row>
    <row r="33" spans="1:9" ht="15">
      <c r="A33" s="14">
        <v>22</v>
      </c>
      <c r="B33" s="16" t="s">
        <v>105</v>
      </c>
      <c r="C33" s="45">
        <v>2500</v>
      </c>
      <c r="D33" s="45">
        <v>1516.4</v>
      </c>
      <c r="E33" s="45">
        <v>2500</v>
      </c>
      <c r="F33" s="45">
        <v>2500</v>
      </c>
      <c r="G33" s="106"/>
      <c r="H33" s="19"/>
      <c r="I33" s="19"/>
    </row>
    <row r="34" spans="1:9" ht="15">
      <c r="A34" s="14">
        <v>23</v>
      </c>
      <c r="B34" s="15" t="s">
        <v>18</v>
      </c>
      <c r="C34" s="45">
        <v>1000</v>
      </c>
      <c r="D34" s="45">
        <v>884.8</v>
      </c>
      <c r="E34" s="45">
        <v>1000</v>
      </c>
      <c r="F34" s="45">
        <v>1000</v>
      </c>
      <c r="G34" s="106"/>
      <c r="H34" s="19"/>
      <c r="I34" s="19"/>
    </row>
    <row r="35" spans="1:9" ht="15">
      <c r="A35" s="14">
        <v>24</v>
      </c>
      <c r="B35" s="15" t="s">
        <v>19</v>
      </c>
      <c r="C35" s="45">
        <v>15</v>
      </c>
      <c r="D35" s="45">
        <v>0</v>
      </c>
      <c r="E35" s="45">
        <v>15</v>
      </c>
      <c r="F35" s="45">
        <v>15</v>
      </c>
      <c r="G35" s="106"/>
      <c r="H35" s="19"/>
      <c r="I35" s="19"/>
    </row>
    <row r="36" spans="1:9" ht="15">
      <c r="A36" s="14">
        <v>25</v>
      </c>
      <c r="B36" s="15" t="s">
        <v>20</v>
      </c>
      <c r="C36" s="45">
        <v>1100</v>
      </c>
      <c r="D36" s="45">
        <v>0</v>
      </c>
      <c r="E36" s="45">
        <v>1100</v>
      </c>
      <c r="F36" s="45">
        <v>1100</v>
      </c>
      <c r="G36" s="106"/>
      <c r="H36" s="19"/>
      <c r="I36" s="19"/>
    </row>
    <row r="37" spans="1:9" ht="15">
      <c r="A37" s="14">
        <v>26</v>
      </c>
      <c r="B37" s="15" t="s">
        <v>21</v>
      </c>
      <c r="C37" s="45">
        <v>2400</v>
      </c>
      <c r="D37" s="45">
        <v>1800</v>
      </c>
      <c r="E37" s="45">
        <v>2400</v>
      </c>
      <c r="F37" s="45">
        <v>2400</v>
      </c>
      <c r="G37" s="106"/>
      <c r="H37" s="19"/>
      <c r="I37" s="19"/>
    </row>
    <row r="38" spans="1:9" ht="15">
      <c r="A38" s="14">
        <v>27</v>
      </c>
      <c r="B38" s="16" t="s">
        <v>22</v>
      </c>
      <c r="C38" s="45">
        <v>3000</v>
      </c>
      <c r="D38" s="45">
        <v>3867.06</v>
      </c>
      <c r="E38" s="45">
        <v>3000</v>
      </c>
      <c r="F38" s="45">
        <v>3000</v>
      </c>
      <c r="G38" s="106"/>
      <c r="H38" s="19"/>
      <c r="I38" s="19"/>
    </row>
    <row r="39" spans="1:9" ht="15">
      <c r="A39" s="14">
        <v>28</v>
      </c>
      <c r="B39" s="15" t="s">
        <v>23</v>
      </c>
      <c r="C39" s="45">
        <v>1000</v>
      </c>
      <c r="D39" s="45">
        <v>170.33</v>
      </c>
      <c r="E39" s="45">
        <v>1000</v>
      </c>
      <c r="F39" s="45">
        <v>1000</v>
      </c>
      <c r="G39" s="106"/>
      <c r="H39" s="19"/>
      <c r="I39" s="19"/>
    </row>
    <row r="40" spans="1:9" ht="15">
      <c r="A40" s="14">
        <v>29</v>
      </c>
      <c r="B40" s="15" t="s">
        <v>24</v>
      </c>
      <c r="C40" s="45">
        <v>40</v>
      </c>
      <c r="D40" s="45">
        <v>0</v>
      </c>
      <c r="E40" s="45">
        <v>40</v>
      </c>
      <c r="F40" s="45">
        <v>40</v>
      </c>
      <c r="G40" s="106"/>
      <c r="H40" s="19"/>
      <c r="I40" s="19"/>
    </row>
    <row r="41" spans="1:9" ht="15">
      <c r="A41" s="14">
        <v>30</v>
      </c>
      <c r="B41" s="15" t="s">
        <v>181</v>
      </c>
      <c r="C41" s="45">
        <v>0</v>
      </c>
      <c r="D41" s="45">
        <v>0</v>
      </c>
      <c r="E41" s="45">
        <v>0</v>
      </c>
      <c r="F41" s="45">
        <v>0</v>
      </c>
      <c r="G41" s="106"/>
      <c r="H41" s="19"/>
      <c r="I41" s="19"/>
    </row>
    <row r="42" spans="1:9" ht="15">
      <c r="A42" s="14">
        <v>31</v>
      </c>
      <c r="B42" s="15" t="s">
        <v>25</v>
      </c>
      <c r="C42" s="45">
        <v>700</v>
      </c>
      <c r="D42" s="45">
        <v>435</v>
      </c>
      <c r="E42" s="45">
        <v>700</v>
      </c>
      <c r="F42" s="45">
        <v>700</v>
      </c>
      <c r="G42" s="106"/>
      <c r="H42" s="19"/>
      <c r="I42" s="19"/>
    </row>
    <row r="43" spans="1:9" ht="18.75" customHeight="1">
      <c r="A43" s="14">
        <v>32</v>
      </c>
      <c r="B43" s="16" t="s">
        <v>122</v>
      </c>
      <c r="C43" s="45">
        <v>200</v>
      </c>
      <c r="D43" s="45">
        <v>0</v>
      </c>
      <c r="E43" s="45">
        <v>200</v>
      </c>
      <c r="F43" s="45">
        <v>200</v>
      </c>
      <c r="G43" s="106"/>
      <c r="H43" s="19"/>
      <c r="I43" s="19"/>
    </row>
    <row r="44" spans="1:9" ht="15">
      <c r="A44" s="14">
        <v>33</v>
      </c>
      <c r="B44" s="16" t="s">
        <v>26</v>
      </c>
      <c r="C44" s="46">
        <v>4000</v>
      </c>
      <c r="D44" s="46">
        <v>2401.62</v>
      </c>
      <c r="E44" s="46">
        <v>4000</v>
      </c>
      <c r="F44" s="46">
        <v>4000</v>
      </c>
      <c r="G44" s="107"/>
      <c r="H44" s="19"/>
      <c r="I44" s="19"/>
    </row>
    <row r="45" spans="1:9" ht="15">
      <c r="A45" s="14">
        <v>34</v>
      </c>
      <c r="B45" s="15" t="s">
        <v>27</v>
      </c>
      <c r="C45" s="45">
        <v>290</v>
      </c>
      <c r="D45" s="45">
        <v>0</v>
      </c>
      <c r="E45" s="45">
        <v>290</v>
      </c>
      <c r="F45" s="45">
        <v>290</v>
      </c>
      <c r="G45" s="106"/>
      <c r="H45" s="19"/>
      <c r="I45" s="19"/>
    </row>
    <row r="46" spans="1:9" ht="15">
      <c r="A46" s="14">
        <v>35</v>
      </c>
      <c r="B46" s="15" t="s">
        <v>28</v>
      </c>
      <c r="C46" s="45">
        <v>80</v>
      </c>
      <c r="D46" s="45">
        <v>497.5</v>
      </c>
      <c r="E46" s="45">
        <v>80</v>
      </c>
      <c r="F46" s="45">
        <v>80</v>
      </c>
      <c r="G46" s="106"/>
      <c r="H46" s="19"/>
      <c r="I46" s="19"/>
    </row>
    <row r="47" spans="1:9" ht="20.25" customHeight="1">
      <c r="A47" s="14">
        <v>36</v>
      </c>
      <c r="B47" s="15" t="s">
        <v>29</v>
      </c>
      <c r="C47" s="45">
        <v>50</v>
      </c>
      <c r="D47" s="45">
        <v>349.17</v>
      </c>
      <c r="E47" s="45">
        <v>50</v>
      </c>
      <c r="F47" s="45">
        <v>50</v>
      </c>
      <c r="G47" s="106"/>
      <c r="H47" s="19"/>
      <c r="I47" s="19"/>
    </row>
    <row r="48" spans="1:9" ht="15">
      <c r="A48" s="14">
        <v>37</v>
      </c>
      <c r="B48" s="16" t="s">
        <v>30</v>
      </c>
      <c r="C48" s="45">
        <v>6640</v>
      </c>
      <c r="D48" s="45">
        <v>0</v>
      </c>
      <c r="E48" s="45">
        <v>6640</v>
      </c>
      <c r="F48" s="45">
        <v>6640</v>
      </c>
      <c r="G48" s="106"/>
      <c r="H48" s="19"/>
      <c r="I48" s="19"/>
    </row>
    <row r="49" spans="1:9" ht="15">
      <c r="A49" s="14">
        <v>38</v>
      </c>
      <c r="B49" s="15" t="s">
        <v>31</v>
      </c>
      <c r="C49" s="45">
        <v>1000</v>
      </c>
      <c r="D49" s="45">
        <v>0</v>
      </c>
      <c r="E49" s="45">
        <v>1000</v>
      </c>
      <c r="F49" s="45">
        <v>1000</v>
      </c>
      <c r="G49" s="106"/>
      <c r="H49" s="19"/>
      <c r="I49" s="19"/>
    </row>
    <row r="50" spans="1:9" ht="15">
      <c r="A50" s="14">
        <v>39</v>
      </c>
      <c r="B50" s="15" t="s">
        <v>183</v>
      </c>
      <c r="C50" s="45">
        <v>0</v>
      </c>
      <c r="D50" s="45">
        <v>375.55</v>
      </c>
      <c r="E50" s="45">
        <v>0</v>
      </c>
      <c r="F50" s="45">
        <v>0</v>
      </c>
      <c r="G50" s="106"/>
      <c r="H50" s="19"/>
      <c r="I50" s="19"/>
    </row>
    <row r="51" spans="1:9" ht="15">
      <c r="A51" s="14">
        <v>40</v>
      </c>
      <c r="B51" s="21" t="s">
        <v>32</v>
      </c>
      <c r="C51" s="45">
        <v>150</v>
      </c>
      <c r="D51" s="45">
        <v>150</v>
      </c>
      <c r="E51" s="45">
        <v>150</v>
      </c>
      <c r="F51" s="45">
        <v>150</v>
      </c>
      <c r="G51" s="106"/>
      <c r="H51" s="19"/>
      <c r="I51" s="19"/>
    </row>
    <row r="52" spans="2:9" ht="36.75" customHeight="1">
      <c r="B52" s="22"/>
      <c r="G52" s="19"/>
      <c r="H52" s="19"/>
      <c r="I52" s="19"/>
    </row>
    <row r="53" spans="1:9" ht="18.75">
      <c r="A53" s="8" t="s">
        <v>1</v>
      </c>
      <c r="B53" s="9" t="s">
        <v>2</v>
      </c>
      <c r="C53" s="82" t="s">
        <v>127</v>
      </c>
      <c r="D53" s="82" t="s">
        <v>127</v>
      </c>
      <c r="E53" s="82" t="s">
        <v>149</v>
      </c>
      <c r="F53" s="82" t="s">
        <v>193</v>
      </c>
      <c r="G53" s="108"/>
      <c r="H53" s="19"/>
      <c r="I53" s="19"/>
    </row>
    <row r="54" spans="1:9" ht="27.75" customHeight="1">
      <c r="A54" s="10"/>
      <c r="B54" s="11"/>
      <c r="C54" s="146" t="s">
        <v>194</v>
      </c>
      <c r="D54" s="146" t="s">
        <v>221</v>
      </c>
      <c r="E54" s="146" t="s">
        <v>194</v>
      </c>
      <c r="F54" s="146" t="s">
        <v>194</v>
      </c>
      <c r="G54" s="109"/>
      <c r="H54" s="19"/>
      <c r="I54" s="19"/>
    </row>
    <row r="55" spans="1:9" ht="25.5">
      <c r="A55" s="14">
        <v>41</v>
      </c>
      <c r="B55" s="23" t="s">
        <v>195</v>
      </c>
      <c r="C55" s="45">
        <v>32764</v>
      </c>
      <c r="D55" s="45">
        <v>20375</v>
      </c>
      <c r="E55" s="45">
        <v>32764</v>
      </c>
      <c r="F55" s="45">
        <v>32764</v>
      </c>
      <c r="G55" s="106"/>
      <c r="H55" s="19"/>
      <c r="I55" s="19"/>
    </row>
    <row r="56" spans="1:9" ht="25.5">
      <c r="A56" s="14">
        <v>42</v>
      </c>
      <c r="B56" s="23" t="s">
        <v>196</v>
      </c>
      <c r="C56" s="45">
        <v>32764</v>
      </c>
      <c r="D56" s="45">
        <v>16810.95</v>
      </c>
      <c r="E56" s="45">
        <v>32764</v>
      </c>
      <c r="F56" s="45">
        <v>32764</v>
      </c>
      <c r="G56" s="106"/>
      <c r="H56" s="19"/>
      <c r="I56" s="19"/>
    </row>
    <row r="57" spans="1:9" ht="25.5">
      <c r="A57" s="76">
        <v>43</v>
      </c>
      <c r="B57" s="77" t="s">
        <v>148</v>
      </c>
      <c r="C57" s="78">
        <v>28800</v>
      </c>
      <c r="D57" s="78">
        <v>14661.69</v>
      </c>
      <c r="E57" s="78">
        <v>28800</v>
      </c>
      <c r="F57" s="78">
        <v>28800</v>
      </c>
      <c r="G57" s="107"/>
      <c r="H57" s="19"/>
      <c r="I57" s="19"/>
    </row>
    <row r="58" spans="1:9" ht="15">
      <c r="A58" s="90">
        <v>44</v>
      </c>
      <c r="B58" s="125" t="s">
        <v>172</v>
      </c>
      <c r="C58" s="136">
        <f>SUM(C59:C64)</f>
        <v>684350</v>
      </c>
      <c r="D58" s="136">
        <f>SUM(D59:D64)</f>
        <v>674525.4099999999</v>
      </c>
      <c r="E58" s="136">
        <f>SUM(E59:E64)</f>
        <v>21600</v>
      </c>
      <c r="F58" s="136">
        <f>SUM(F59:F64)</f>
        <v>21600</v>
      </c>
      <c r="G58" s="107"/>
      <c r="H58" s="19"/>
      <c r="I58" s="19"/>
    </row>
    <row r="59" spans="1:9" ht="25.5">
      <c r="A59" s="87">
        <v>45</v>
      </c>
      <c r="B59" s="88" t="s">
        <v>224</v>
      </c>
      <c r="C59" s="86">
        <v>21600</v>
      </c>
      <c r="D59" s="86">
        <v>11775.41</v>
      </c>
      <c r="E59" s="86">
        <v>21600</v>
      </c>
      <c r="F59" s="86">
        <v>21600</v>
      </c>
      <c r="G59" s="107"/>
      <c r="H59" s="19"/>
      <c r="I59" s="19"/>
    </row>
    <row r="60" spans="1:12" ht="25.5">
      <c r="A60" s="87">
        <v>46</v>
      </c>
      <c r="B60" s="88" t="s">
        <v>128</v>
      </c>
      <c r="C60" s="86">
        <v>5400</v>
      </c>
      <c r="D60" s="86">
        <v>5400</v>
      </c>
      <c r="E60" s="86">
        <v>0</v>
      </c>
      <c r="F60" s="86">
        <v>0</v>
      </c>
      <c r="G60" s="107"/>
      <c r="H60" s="19"/>
      <c r="I60" s="19"/>
      <c r="K60" s="83"/>
      <c r="L60" s="83"/>
    </row>
    <row r="61" spans="1:11" ht="15">
      <c r="A61" s="87">
        <v>47</v>
      </c>
      <c r="B61" s="88" t="s">
        <v>129</v>
      </c>
      <c r="C61" s="86">
        <v>445900</v>
      </c>
      <c r="D61" s="86">
        <v>445900</v>
      </c>
      <c r="E61" s="86">
        <v>0</v>
      </c>
      <c r="F61" s="86">
        <v>0</v>
      </c>
      <c r="G61" s="107"/>
      <c r="H61" s="19"/>
      <c r="I61" s="19"/>
      <c r="K61" s="83"/>
    </row>
    <row r="62" spans="1:9" ht="15">
      <c r="A62" s="87">
        <v>48</v>
      </c>
      <c r="B62" s="88" t="s">
        <v>130</v>
      </c>
      <c r="C62" s="86">
        <v>191100</v>
      </c>
      <c r="D62" s="86">
        <v>191100</v>
      </c>
      <c r="E62" s="86">
        <v>0</v>
      </c>
      <c r="F62" s="86">
        <v>0</v>
      </c>
      <c r="G62" s="107"/>
      <c r="H62" s="19"/>
      <c r="I62" s="102"/>
    </row>
    <row r="63" spans="1:9" ht="24.75">
      <c r="A63" s="87">
        <v>49</v>
      </c>
      <c r="B63" s="88" t="s">
        <v>115</v>
      </c>
      <c r="C63" s="86">
        <v>9550</v>
      </c>
      <c r="D63" s="86">
        <v>9550</v>
      </c>
      <c r="E63" s="86">
        <v>0</v>
      </c>
      <c r="F63" s="86">
        <v>0</v>
      </c>
      <c r="G63" s="107"/>
      <c r="H63" s="19"/>
      <c r="I63" s="19"/>
    </row>
    <row r="64" spans="1:9" ht="15">
      <c r="A64" s="87">
        <v>50</v>
      </c>
      <c r="B64" s="88" t="s">
        <v>146</v>
      </c>
      <c r="C64" s="86">
        <v>10800</v>
      </c>
      <c r="D64" s="86">
        <v>10800</v>
      </c>
      <c r="E64" s="86">
        <v>0</v>
      </c>
      <c r="F64" s="86">
        <v>0</v>
      </c>
      <c r="G64" s="107"/>
      <c r="H64" s="19"/>
      <c r="I64" s="19"/>
    </row>
    <row r="65" spans="1:9" ht="15">
      <c r="A65" s="87"/>
      <c r="B65" s="88" t="s">
        <v>242</v>
      </c>
      <c r="C65" s="86">
        <v>0</v>
      </c>
      <c r="D65" s="86">
        <v>10000</v>
      </c>
      <c r="E65" s="86"/>
      <c r="F65" s="86"/>
      <c r="G65" s="107"/>
      <c r="H65" s="19"/>
      <c r="I65" s="19"/>
    </row>
    <row r="66" spans="1:9" ht="15.75">
      <c r="A66" s="80">
        <v>51</v>
      </c>
      <c r="B66" s="63" t="s">
        <v>33</v>
      </c>
      <c r="C66" s="62">
        <f>SUM(C7,C13,C29,C55:C57,C58)</f>
        <v>1428863</v>
      </c>
      <c r="D66" s="62">
        <f>SUM(D7,D13,D29,D55,D56,D57,D58)</f>
        <v>1100807.89</v>
      </c>
      <c r="E66" s="62">
        <f>SUM(E7,E13,E29,E55:E57,E58)</f>
        <v>684113</v>
      </c>
      <c r="F66" s="62">
        <f>SUM(F7,F13,F29,F55:F57,F58)</f>
        <v>698663</v>
      </c>
      <c r="G66" s="106"/>
      <c r="H66" s="19"/>
      <c r="I66" s="19"/>
    </row>
    <row r="68" ht="15" hidden="1">
      <c r="B68" s="22" t="s">
        <v>119</v>
      </c>
    </row>
    <row r="69" ht="15" hidden="1">
      <c r="B69" t="s">
        <v>120</v>
      </c>
    </row>
    <row r="70" ht="15" hidden="1">
      <c r="B70" t="s">
        <v>121</v>
      </c>
    </row>
    <row r="71" ht="15">
      <c r="B71" s="41"/>
    </row>
    <row r="77" spans="3:6" ht="15">
      <c r="C77" s="139"/>
      <c r="D77" s="139"/>
      <c r="E77" s="139"/>
      <c r="F77" s="139"/>
    </row>
    <row r="78" spans="3:6" ht="15">
      <c r="C78" s="139"/>
      <c r="D78" s="139"/>
      <c r="E78" s="139"/>
      <c r="F78" s="139"/>
    </row>
    <row r="84" spans="3:6" ht="15">
      <c r="C84" s="103"/>
      <c r="D84" s="103"/>
      <c r="E84" s="103"/>
      <c r="F84" s="103"/>
    </row>
    <row r="85" spans="3:6" ht="15">
      <c r="C85" s="103"/>
      <c r="D85" s="103"/>
      <c r="E85" s="103"/>
      <c r="F85" s="103"/>
    </row>
    <row r="86" spans="3:6" ht="15">
      <c r="C86" s="103"/>
      <c r="D86" s="103"/>
      <c r="E86" s="103"/>
      <c r="F86" s="103"/>
    </row>
    <row r="87" spans="3:6" ht="15">
      <c r="C87" s="104"/>
      <c r="D87" s="104"/>
      <c r="E87" s="104"/>
      <c r="F87" s="104"/>
    </row>
  </sheetData>
  <sheetProtection/>
  <mergeCells count="2">
    <mergeCell ref="I13:I14"/>
    <mergeCell ref="J13:J14"/>
  </mergeCells>
  <printOptions/>
  <pageMargins left="0.7" right="0.7" top="0.75" bottom="0.75" header="0.3" footer="0.3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0"/>
  <sheetViews>
    <sheetView tabSelected="1" zoomScalePageLayoutView="0" workbookViewId="0" topLeftCell="A184">
      <selection activeCell="B204" sqref="B204"/>
    </sheetView>
  </sheetViews>
  <sheetFormatPr defaultColWidth="9.140625" defaultRowHeight="15"/>
  <cols>
    <col min="1" max="1" width="5.421875" style="0" customWidth="1"/>
    <col min="2" max="2" width="44.28125" style="0" customWidth="1"/>
    <col min="3" max="4" width="14.140625" style="0" customWidth="1"/>
    <col min="5" max="6" width="14.140625" style="0" hidden="1" customWidth="1"/>
    <col min="7" max="8" width="12.8515625" style="0" hidden="1" customWidth="1"/>
    <col min="9" max="9" width="9.140625" style="47" customWidth="1"/>
    <col min="10" max="10" width="10.00390625" style="0" bestFit="1" customWidth="1"/>
    <col min="11" max="11" width="0" style="0" hidden="1" customWidth="1"/>
    <col min="12" max="12" width="9.140625" style="0" hidden="1" customWidth="1"/>
    <col min="13" max="13" width="33.140625" style="0" hidden="1" customWidth="1"/>
    <col min="14" max="14" width="17.00390625" style="0" hidden="1" customWidth="1"/>
    <col min="15" max="15" width="0" style="0" hidden="1" customWidth="1"/>
  </cols>
  <sheetData>
    <row r="1" spans="1:6" ht="15.75">
      <c r="A1" s="1" t="s">
        <v>34</v>
      </c>
      <c r="B1" s="127"/>
      <c r="C1" s="127"/>
      <c r="D1" s="127"/>
      <c r="E1" s="127"/>
      <c r="F1" s="127"/>
    </row>
    <row r="2" spans="1:6" ht="18" customHeight="1">
      <c r="A2" s="5"/>
      <c r="B2" s="128"/>
      <c r="C2" s="128"/>
      <c r="D2" s="128"/>
      <c r="E2" s="128"/>
      <c r="F2" s="128"/>
    </row>
    <row r="3" spans="1:6" ht="12" customHeight="1">
      <c r="A3" s="5"/>
      <c r="B3" s="5"/>
      <c r="C3" s="5"/>
      <c r="D3" s="5"/>
      <c r="E3" s="5"/>
      <c r="F3" s="5"/>
    </row>
    <row r="4" spans="1:8" ht="15.75">
      <c r="A4" s="8" t="s">
        <v>1</v>
      </c>
      <c r="B4" s="24" t="s">
        <v>35</v>
      </c>
      <c r="C4" s="84" t="s">
        <v>127</v>
      </c>
      <c r="D4" s="84" t="s">
        <v>127</v>
      </c>
      <c r="E4" s="84" t="s">
        <v>149</v>
      </c>
      <c r="F4" s="84" t="s">
        <v>193</v>
      </c>
      <c r="G4" s="84" t="s">
        <v>127</v>
      </c>
      <c r="H4" s="84" t="s">
        <v>149</v>
      </c>
    </row>
    <row r="5" spans="1:8" ht="25.5" customHeight="1">
      <c r="A5" s="25"/>
      <c r="B5" s="26"/>
      <c r="C5" s="146" t="s">
        <v>194</v>
      </c>
      <c r="D5" s="146" t="s">
        <v>221</v>
      </c>
      <c r="E5" s="146" t="s">
        <v>194</v>
      </c>
      <c r="F5" s="146" t="s">
        <v>194</v>
      </c>
      <c r="G5" s="85" t="s">
        <v>104</v>
      </c>
      <c r="H5" s="85" t="s">
        <v>104</v>
      </c>
    </row>
    <row r="6" spans="1:14" ht="15">
      <c r="A6" s="12">
        <v>1</v>
      </c>
      <c r="B6" s="27" t="s">
        <v>36</v>
      </c>
      <c r="C6" s="69">
        <v>40000</v>
      </c>
      <c r="D6" s="69">
        <v>16806.63</v>
      </c>
      <c r="E6" s="69">
        <v>40000</v>
      </c>
      <c r="F6" s="69">
        <v>40000</v>
      </c>
      <c r="G6" s="69">
        <v>36500</v>
      </c>
      <c r="H6" s="69">
        <v>36500</v>
      </c>
      <c r="J6" s="83">
        <f>C6-D6</f>
        <v>23193.37</v>
      </c>
      <c r="L6" s="139">
        <v>600</v>
      </c>
      <c r="M6" t="s">
        <v>176</v>
      </c>
      <c r="N6" s="83" t="e">
        <f>SUM(E6,E7,E8,E9,E62,E65,E82,E88,E101,E120,E134,E149:E156,#REF!)</f>
        <v>#REF!</v>
      </c>
    </row>
    <row r="7" spans="1:14" ht="15">
      <c r="A7" s="12">
        <v>2</v>
      </c>
      <c r="B7" s="27" t="s">
        <v>37</v>
      </c>
      <c r="C7" s="69">
        <v>55000</v>
      </c>
      <c r="D7" s="69">
        <v>25015.8</v>
      </c>
      <c r="E7" s="69">
        <v>55000</v>
      </c>
      <c r="F7" s="69">
        <v>55000</v>
      </c>
      <c r="G7" s="69">
        <v>40000</v>
      </c>
      <c r="H7" s="69">
        <v>40000</v>
      </c>
      <c r="J7" s="83">
        <f aca="true" t="shared" si="0" ref="J7:J70">C7-D7</f>
        <v>29984.2</v>
      </c>
      <c r="L7" s="139">
        <v>700</v>
      </c>
      <c r="M7" t="s">
        <v>177</v>
      </c>
      <c r="N7" s="83" t="e">
        <f>SUM(E173,E174,E175,E176,E177,E178,E179,#REF!)</f>
        <v>#REF!</v>
      </c>
    </row>
    <row r="8" spans="1:14" ht="15">
      <c r="A8" s="12">
        <v>3</v>
      </c>
      <c r="B8" s="27" t="s">
        <v>38</v>
      </c>
      <c r="C8" s="69">
        <v>41000</v>
      </c>
      <c r="D8" s="69">
        <v>14401.88</v>
      </c>
      <c r="E8" s="69">
        <v>41000</v>
      </c>
      <c r="F8" s="69">
        <v>41000</v>
      </c>
      <c r="G8" s="69">
        <v>27000</v>
      </c>
      <c r="H8" s="69">
        <v>27000</v>
      </c>
      <c r="J8" s="83">
        <f t="shared" si="0"/>
        <v>26598.120000000003</v>
      </c>
      <c r="L8" s="139">
        <v>800</v>
      </c>
      <c r="M8" s="182" t="s">
        <v>178</v>
      </c>
      <c r="N8" s="176">
        <f>SUM(E143,E145,E157,E158,E172,E200)</f>
        <v>114170</v>
      </c>
    </row>
    <row r="9" spans="1:14" ht="15">
      <c r="A9" s="12">
        <v>4</v>
      </c>
      <c r="B9" s="27" t="s">
        <v>39</v>
      </c>
      <c r="C9" s="69">
        <f>SUM(C10:C28,C29:C57)</f>
        <v>61720</v>
      </c>
      <c r="D9" s="69">
        <f>SUM(D10:D58)</f>
        <v>49038.07000000001</v>
      </c>
      <c r="E9" s="69">
        <f>SUM(E10:E28,E29:E57)</f>
        <v>61720</v>
      </c>
      <c r="F9" s="69">
        <f>SUM(F10:F28,F29:F57)</f>
        <v>61720</v>
      </c>
      <c r="G9" s="69">
        <f>SUM(G10:G28,G29:G57)</f>
        <v>49840</v>
      </c>
      <c r="H9" s="69">
        <f>SUM(H10:H28,H29:H57)</f>
        <v>49840</v>
      </c>
      <c r="J9" s="83">
        <f t="shared" si="0"/>
        <v>12681.929999999993</v>
      </c>
      <c r="M9" s="182"/>
      <c r="N9" s="177"/>
    </row>
    <row r="10" spans="1:10" ht="15">
      <c r="A10" s="53">
        <v>5</v>
      </c>
      <c r="B10" s="29" t="s">
        <v>201</v>
      </c>
      <c r="C10" s="55">
        <v>800</v>
      </c>
      <c r="D10" s="55">
        <v>1799.07</v>
      </c>
      <c r="E10" s="55">
        <v>800</v>
      </c>
      <c r="F10" s="55">
        <v>800</v>
      </c>
      <c r="G10" s="55">
        <v>800</v>
      </c>
      <c r="H10" s="55">
        <v>800</v>
      </c>
      <c r="J10" s="83">
        <f t="shared" si="0"/>
        <v>-999.0699999999999</v>
      </c>
    </row>
    <row r="11" spans="1:10" ht="15">
      <c r="A11" s="51">
        <v>6</v>
      </c>
      <c r="B11" s="30" t="s">
        <v>40</v>
      </c>
      <c r="C11" s="64">
        <v>400</v>
      </c>
      <c r="D11" s="64">
        <v>70.21</v>
      </c>
      <c r="E11" s="64">
        <v>400</v>
      </c>
      <c r="F11" s="64">
        <v>400</v>
      </c>
      <c r="G11" s="64">
        <v>200</v>
      </c>
      <c r="H11" s="64">
        <v>200</v>
      </c>
      <c r="J11" s="83">
        <f t="shared" si="0"/>
        <v>329.79</v>
      </c>
    </row>
    <row r="12" spans="1:14" ht="15">
      <c r="A12" s="53">
        <v>7</v>
      </c>
      <c r="B12" s="30" t="s">
        <v>41</v>
      </c>
      <c r="C12" s="64">
        <v>380</v>
      </c>
      <c r="D12" s="64">
        <v>350.7</v>
      </c>
      <c r="E12" s="64">
        <v>380</v>
      </c>
      <c r="F12" s="64">
        <v>380</v>
      </c>
      <c r="G12" s="64">
        <v>380</v>
      </c>
      <c r="H12" s="64">
        <v>380</v>
      </c>
      <c r="J12" s="83">
        <f t="shared" si="0"/>
        <v>29.30000000000001</v>
      </c>
      <c r="N12" s="144" t="e">
        <f>SUM(N6:N9)</f>
        <v>#REF!</v>
      </c>
    </row>
    <row r="13" spans="1:10" ht="15">
      <c r="A13" s="51">
        <v>8</v>
      </c>
      <c r="B13" s="30" t="s">
        <v>42</v>
      </c>
      <c r="C13" s="64">
        <v>5500</v>
      </c>
      <c r="D13" s="64">
        <v>2112.44</v>
      </c>
      <c r="E13" s="64">
        <v>5500</v>
      </c>
      <c r="F13" s="64">
        <v>5500</v>
      </c>
      <c r="G13" s="64">
        <v>4200</v>
      </c>
      <c r="H13" s="64">
        <v>4200</v>
      </c>
      <c r="J13" s="83">
        <f t="shared" si="0"/>
        <v>3387.56</v>
      </c>
    </row>
    <row r="14" spans="1:10" ht="15">
      <c r="A14" s="53">
        <v>9</v>
      </c>
      <c r="B14" s="30" t="s">
        <v>43</v>
      </c>
      <c r="C14" s="64">
        <v>5000</v>
      </c>
      <c r="D14" s="64">
        <v>2303.5</v>
      </c>
      <c r="E14" s="64">
        <v>5000</v>
      </c>
      <c r="F14" s="64">
        <v>5000</v>
      </c>
      <c r="G14" s="64">
        <v>3100</v>
      </c>
      <c r="H14" s="64">
        <v>3100</v>
      </c>
      <c r="J14" s="83">
        <f t="shared" si="0"/>
        <v>2696.5</v>
      </c>
    </row>
    <row r="15" spans="1:10" ht="15">
      <c r="A15" s="51">
        <v>10</v>
      </c>
      <c r="B15" s="30" t="s">
        <v>44</v>
      </c>
      <c r="C15" s="64">
        <v>200</v>
      </c>
      <c r="D15" s="64">
        <v>23.42</v>
      </c>
      <c r="E15" s="64">
        <v>200</v>
      </c>
      <c r="F15" s="64">
        <v>200</v>
      </c>
      <c r="G15" s="64">
        <v>200</v>
      </c>
      <c r="H15" s="64">
        <v>200</v>
      </c>
      <c r="J15" s="83">
        <f t="shared" si="0"/>
        <v>176.57999999999998</v>
      </c>
    </row>
    <row r="16" spans="1:10" ht="15">
      <c r="A16" s="53">
        <v>11</v>
      </c>
      <c r="B16" s="30" t="s">
        <v>45</v>
      </c>
      <c r="C16" s="64">
        <v>720</v>
      </c>
      <c r="D16" s="64">
        <v>185</v>
      </c>
      <c r="E16" s="64">
        <v>720</v>
      </c>
      <c r="F16" s="64">
        <v>720</v>
      </c>
      <c r="G16" s="64">
        <v>720</v>
      </c>
      <c r="H16" s="64">
        <v>720</v>
      </c>
      <c r="J16" s="83">
        <f t="shared" si="0"/>
        <v>535</v>
      </c>
    </row>
    <row r="17" spans="1:10" ht="15">
      <c r="A17" s="51">
        <v>12</v>
      </c>
      <c r="B17" s="30" t="s">
        <v>108</v>
      </c>
      <c r="C17" s="52">
        <v>700</v>
      </c>
      <c r="D17" s="52">
        <v>338.69</v>
      </c>
      <c r="E17" s="52">
        <v>700</v>
      </c>
      <c r="F17" s="52">
        <v>700</v>
      </c>
      <c r="G17" s="52">
        <v>450</v>
      </c>
      <c r="H17" s="52">
        <v>450</v>
      </c>
      <c r="J17" s="83">
        <f t="shared" si="0"/>
        <v>361.31</v>
      </c>
    </row>
    <row r="18" spans="1:10" ht="15">
      <c r="A18" s="53">
        <v>13</v>
      </c>
      <c r="B18" s="30" t="s">
        <v>202</v>
      </c>
      <c r="C18" s="52">
        <v>250</v>
      </c>
      <c r="D18" s="52">
        <v>185.04</v>
      </c>
      <c r="E18" s="52">
        <v>250</v>
      </c>
      <c r="F18" s="52">
        <v>250</v>
      </c>
      <c r="G18" s="52">
        <v>250</v>
      </c>
      <c r="H18" s="52">
        <v>250</v>
      </c>
      <c r="J18" s="83">
        <f t="shared" si="0"/>
        <v>64.96000000000001</v>
      </c>
    </row>
    <row r="19" spans="1:10" ht="15">
      <c r="A19" s="51">
        <v>14</v>
      </c>
      <c r="B19" s="30" t="s">
        <v>203</v>
      </c>
      <c r="C19" s="52">
        <v>800</v>
      </c>
      <c r="D19" s="52">
        <v>535</v>
      </c>
      <c r="E19" s="52">
        <v>800</v>
      </c>
      <c r="F19" s="52">
        <v>800</v>
      </c>
      <c r="G19" s="52">
        <v>800</v>
      </c>
      <c r="H19" s="52">
        <v>800</v>
      </c>
      <c r="J19" s="83">
        <f t="shared" si="0"/>
        <v>265</v>
      </c>
    </row>
    <row r="20" spans="1:10" ht="15">
      <c r="A20" s="53">
        <v>15</v>
      </c>
      <c r="B20" s="30" t="s">
        <v>184</v>
      </c>
      <c r="C20" s="52">
        <v>3000</v>
      </c>
      <c r="D20" s="52">
        <v>1531.11</v>
      </c>
      <c r="E20" s="52">
        <v>3000</v>
      </c>
      <c r="F20" s="52">
        <v>3000</v>
      </c>
      <c r="G20" s="52">
        <v>2000</v>
      </c>
      <c r="H20" s="52">
        <v>2000</v>
      </c>
      <c r="J20" s="83">
        <f t="shared" si="0"/>
        <v>1468.89</v>
      </c>
    </row>
    <row r="21" spans="1:10" ht="15">
      <c r="A21" s="51">
        <v>16</v>
      </c>
      <c r="B21" s="30" t="s">
        <v>204</v>
      </c>
      <c r="C21" s="52">
        <v>600</v>
      </c>
      <c r="D21" s="52">
        <v>877.49</v>
      </c>
      <c r="E21" s="52">
        <v>600</v>
      </c>
      <c r="F21" s="52">
        <v>600</v>
      </c>
      <c r="G21" s="52">
        <v>600</v>
      </c>
      <c r="H21" s="52">
        <v>600</v>
      </c>
      <c r="J21" s="83">
        <f t="shared" si="0"/>
        <v>-277.49</v>
      </c>
    </row>
    <row r="22" spans="1:10" ht="15">
      <c r="A22" s="53">
        <v>17</v>
      </c>
      <c r="B22" s="30" t="s">
        <v>46</v>
      </c>
      <c r="C22" s="52">
        <v>50</v>
      </c>
      <c r="D22" s="52">
        <v>1788.5</v>
      </c>
      <c r="E22" s="52">
        <v>50</v>
      </c>
      <c r="F22" s="52">
        <v>50</v>
      </c>
      <c r="G22" s="52">
        <v>50</v>
      </c>
      <c r="H22" s="52">
        <v>50</v>
      </c>
      <c r="J22" s="83">
        <f t="shared" si="0"/>
        <v>-1738.5</v>
      </c>
    </row>
    <row r="23" spans="1:10" ht="15">
      <c r="A23" s="51">
        <v>18</v>
      </c>
      <c r="B23" s="30" t="s">
        <v>109</v>
      </c>
      <c r="C23" s="52">
        <v>7000</v>
      </c>
      <c r="D23" s="52">
        <v>5184</v>
      </c>
      <c r="E23" s="52">
        <v>7000</v>
      </c>
      <c r="F23" s="52">
        <v>7000</v>
      </c>
      <c r="G23" s="52">
        <v>7000</v>
      </c>
      <c r="H23" s="52">
        <v>7000</v>
      </c>
      <c r="J23" s="83">
        <f t="shared" si="0"/>
        <v>1816</v>
      </c>
    </row>
    <row r="24" spans="1:10" ht="15">
      <c r="A24" s="53">
        <v>19</v>
      </c>
      <c r="B24" s="30" t="s">
        <v>47</v>
      </c>
      <c r="C24" s="52">
        <v>1000</v>
      </c>
      <c r="D24" s="52">
        <v>1528.8</v>
      </c>
      <c r="E24" s="52">
        <v>1000</v>
      </c>
      <c r="F24" s="52">
        <v>1000</v>
      </c>
      <c r="G24" s="52">
        <v>1000</v>
      </c>
      <c r="H24" s="52">
        <v>1000</v>
      </c>
      <c r="J24" s="83">
        <f t="shared" si="0"/>
        <v>-528.8</v>
      </c>
    </row>
    <row r="25" spans="1:10" ht="15">
      <c r="A25" s="51">
        <v>20</v>
      </c>
      <c r="B25" s="30" t="s">
        <v>185</v>
      </c>
      <c r="C25" s="52">
        <v>5000</v>
      </c>
      <c r="D25" s="52">
        <v>2454.61</v>
      </c>
      <c r="E25" s="52">
        <v>5000</v>
      </c>
      <c r="F25" s="52">
        <v>5000</v>
      </c>
      <c r="G25" s="52">
        <v>3900</v>
      </c>
      <c r="H25" s="52">
        <v>3900</v>
      </c>
      <c r="J25" s="83">
        <f t="shared" si="0"/>
        <v>2545.39</v>
      </c>
    </row>
    <row r="26" spans="1:10" ht="15">
      <c r="A26" s="53">
        <v>21</v>
      </c>
      <c r="B26" s="30" t="s">
        <v>186</v>
      </c>
      <c r="C26" s="52">
        <v>2000</v>
      </c>
      <c r="D26" s="52">
        <v>2236.6</v>
      </c>
      <c r="E26" s="52">
        <v>2000</v>
      </c>
      <c r="F26" s="52">
        <v>2000</v>
      </c>
      <c r="G26" s="52">
        <v>2000</v>
      </c>
      <c r="H26" s="52">
        <v>2000</v>
      </c>
      <c r="J26" s="83">
        <f t="shared" si="0"/>
        <v>-236.5999999999999</v>
      </c>
    </row>
    <row r="27" spans="1:10" ht="15">
      <c r="A27" s="51">
        <v>22</v>
      </c>
      <c r="B27" s="30" t="s">
        <v>188</v>
      </c>
      <c r="C27" s="52">
        <v>500</v>
      </c>
      <c r="D27" s="52">
        <v>347.39</v>
      </c>
      <c r="E27" s="52">
        <v>500</v>
      </c>
      <c r="F27" s="52">
        <v>500</v>
      </c>
      <c r="G27" s="52">
        <v>500</v>
      </c>
      <c r="H27" s="52">
        <v>500</v>
      </c>
      <c r="J27" s="83">
        <f t="shared" si="0"/>
        <v>152.61</v>
      </c>
    </row>
    <row r="28" spans="1:10" ht="15">
      <c r="A28" s="53">
        <v>23</v>
      </c>
      <c r="B28" s="30" t="s">
        <v>187</v>
      </c>
      <c r="C28" s="52">
        <v>200</v>
      </c>
      <c r="D28" s="52">
        <v>112.5</v>
      </c>
      <c r="E28" s="52">
        <v>200</v>
      </c>
      <c r="F28" s="52">
        <v>200</v>
      </c>
      <c r="G28" s="52">
        <v>200</v>
      </c>
      <c r="H28" s="52">
        <v>200</v>
      </c>
      <c r="J28" s="83">
        <f t="shared" si="0"/>
        <v>87.5</v>
      </c>
    </row>
    <row r="29" spans="1:10" ht="15">
      <c r="A29" s="51">
        <v>24</v>
      </c>
      <c r="B29" s="30" t="s">
        <v>48</v>
      </c>
      <c r="C29" s="42">
        <v>5000</v>
      </c>
      <c r="D29" s="42">
        <v>1752.31</v>
      </c>
      <c r="E29" s="42">
        <v>5000</v>
      </c>
      <c r="F29" s="42">
        <v>5000</v>
      </c>
      <c r="G29" s="42">
        <v>3000</v>
      </c>
      <c r="H29" s="42">
        <v>3000</v>
      </c>
      <c r="J29" s="83">
        <f t="shared" si="0"/>
        <v>3247.69</v>
      </c>
    </row>
    <row r="30" spans="1:10" ht="15">
      <c r="A30" s="53">
        <v>25</v>
      </c>
      <c r="B30" s="30" t="s">
        <v>49</v>
      </c>
      <c r="C30" s="42">
        <v>530</v>
      </c>
      <c r="D30" s="42">
        <v>3868.78</v>
      </c>
      <c r="E30" s="42">
        <v>530</v>
      </c>
      <c r="F30" s="42">
        <v>530</v>
      </c>
      <c r="G30" s="42">
        <v>530</v>
      </c>
      <c r="H30" s="42">
        <v>530</v>
      </c>
      <c r="J30" s="83">
        <f t="shared" si="0"/>
        <v>-3338.78</v>
      </c>
    </row>
    <row r="31" spans="1:10" ht="13.5" customHeight="1">
      <c r="A31" s="51">
        <v>26</v>
      </c>
      <c r="B31" s="30" t="s">
        <v>50</v>
      </c>
      <c r="C31" s="42">
        <v>650</v>
      </c>
      <c r="D31" s="42">
        <v>0</v>
      </c>
      <c r="E31" s="42">
        <v>650</v>
      </c>
      <c r="F31" s="42">
        <v>650</v>
      </c>
      <c r="G31" s="42">
        <v>650</v>
      </c>
      <c r="H31" s="42">
        <v>650</v>
      </c>
      <c r="J31" s="83">
        <f t="shared" si="0"/>
        <v>650</v>
      </c>
    </row>
    <row r="32" spans="1:10" ht="15">
      <c r="A32" s="53">
        <v>27</v>
      </c>
      <c r="B32" s="30" t="s">
        <v>51</v>
      </c>
      <c r="C32" s="42">
        <v>500</v>
      </c>
      <c r="D32" s="42">
        <v>1756.38</v>
      </c>
      <c r="E32" s="42">
        <v>500</v>
      </c>
      <c r="F32" s="42">
        <v>500</v>
      </c>
      <c r="G32" s="42">
        <v>450</v>
      </c>
      <c r="H32" s="42">
        <v>450</v>
      </c>
      <c r="J32" s="83">
        <f t="shared" si="0"/>
        <v>-1256.38</v>
      </c>
    </row>
    <row r="33" spans="1:10" ht="15">
      <c r="A33" s="51">
        <v>28</v>
      </c>
      <c r="B33" s="30" t="s">
        <v>52</v>
      </c>
      <c r="C33" s="42">
        <v>280</v>
      </c>
      <c r="D33" s="42">
        <v>465.41</v>
      </c>
      <c r="E33" s="42">
        <v>280</v>
      </c>
      <c r="F33" s="42">
        <v>280</v>
      </c>
      <c r="G33" s="42">
        <v>280</v>
      </c>
      <c r="H33" s="42">
        <v>280</v>
      </c>
      <c r="J33" s="83">
        <f t="shared" si="0"/>
        <v>-185.41000000000003</v>
      </c>
    </row>
    <row r="34" spans="1:10" ht="15">
      <c r="A34" s="53">
        <v>29</v>
      </c>
      <c r="B34" s="30" t="s">
        <v>123</v>
      </c>
      <c r="C34" s="42">
        <v>150</v>
      </c>
      <c r="D34" s="42">
        <v>581.29</v>
      </c>
      <c r="E34" s="42">
        <v>150</v>
      </c>
      <c r="F34" s="42">
        <v>150</v>
      </c>
      <c r="G34" s="42">
        <v>300</v>
      </c>
      <c r="H34" s="42">
        <v>300</v>
      </c>
      <c r="J34" s="83">
        <f t="shared" si="0"/>
        <v>-431.28999999999996</v>
      </c>
    </row>
    <row r="35" spans="1:10" ht="15">
      <c r="A35" s="51">
        <v>30</v>
      </c>
      <c r="B35" s="30" t="s">
        <v>53</v>
      </c>
      <c r="C35" s="42">
        <v>20</v>
      </c>
      <c r="D35" s="42">
        <v>17.15</v>
      </c>
      <c r="E35" s="42">
        <v>20</v>
      </c>
      <c r="F35" s="42">
        <v>20</v>
      </c>
      <c r="G35" s="42">
        <v>20</v>
      </c>
      <c r="H35" s="42">
        <v>20</v>
      </c>
      <c r="J35" s="83">
        <f t="shared" si="0"/>
        <v>2.8500000000000014</v>
      </c>
    </row>
    <row r="36" spans="1:10" ht="15">
      <c r="A36" s="53">
        <v>31</v>
      </c>
      <c r="B36" s="30" t="s">
        <v>54</v>
      </c>
      <c r="C36" s="42">
        <v>500</v>
      </c>
      <c r="D36" s="42">
        <v>0</v>
      </c>
      <c r="E36" s="42">
        <v>500</v>
      </c>
      <c r="F36" s="42">
        <v>500</v>
      </c>
      <c r="G36" s="42">
        <v>500</v>
      </c>
      <c r="H36" s="42">
        <v>500</v>
      </c>
      <c r="J36" s="83">
        <f t="shared" si="0"/>
        <v>500</v>
      </c>
    </row>
    <row r="37" spans="1:10" ht="15">
      <c r="A37" s="51">
        <v>32</v>
      </c>
      <c r="B37" s="30" t="s">
        <v>152</v>
      </c>
      <c r="C37" s="42">
        <v>500</v>
      </c>
      <c r="D37" s="42">
        <v>116.97</v>
      </c>
      <c r="E37" s="42">
        <v>500</v>
      </c>
      <c r="F37" s="42">
        <v>500</v>
      </c>
      <c r="G37" s="42">
        <v>500</v>
      </c>
      <c r="H37" s="42">
        <v>500</v>
      </c>
      <c r="J37" s="83">
        <f t="shared" si="0"/>
        <v>383.03</v>
      </c>
    </row>
    <row r="38" spans="1:10" ht="15">
      <c r="A38" s="53">
        <v>33</v>
      </c>
      <c r="B38" s="30" t="s">
        <v>153</v>
      </c>
      <c r="C38" s="42">
        <v>670</v>
      </c>
      <c r="D38" s="42">
        <v>238.7</v>
      </c>
      <c r="E38" s="42">
        <v>670</v>
      </c>
      <c r="F38" s="42">
        <v>670</v>
      </c>
      <c r="G38" s="42">
        <v>670</v>
      </c>
      <c r="H38" s="42">
        <v>670</v>
      </c>
      <c r="J38" s="83">
        <f t="shared" si="0"/>
        <v>431.3</v>
      </c>
    </row>
    <row r="39" spans="1:10" s="111" customFormat="1" ht="27.75" customHeight="1">
      <c r="A39" s="51">
        <v>34</v>
      </c>
      <c r="B39" s="122" t="s">
        <v>205</v>
      </c>
      <c r="C39" s="123">
        <v>2000</v>
      </c>
      <c r="D39" s="123">
        <v>40.27</v>
      </c>
      <c r="E39" s="123">
        <v>2000</v>
      </c>
      <c r="F39" s="123">
        <v>2000</v>
      </c>
      <c r="G39" s="123">
        <v>1000</v>
      </c>
      <c r="H39" s="123">
        <v>1000</v>
      </c>
      <c r="I39" s="110"/>
      <c r="J39" s="83">
        <f t="shared" si="0"/>
        <v>1959.73</v>
      </c>
    </row>
    <row r="40" spans="1:10" ht="14.25" customHeight="1">
      <c r="A40" s="53">
        <v>35</v>
      </c>
      <c r="B40" s="30" t="s">
        <v>55</v>
      </c>
      <c r="C40" s="42">
        <v>80</v>
      </c>
      <c r="D40" s="42">
        <v>530.4</v>
      </c>
      <c r="E40" s="42">
        <v>80</v>
      </c>
      <c r="F40" s="42">
        <v>80</v>
      </c>
      <c r="G40" s="42">
        <v>80</v>
      </c>
      <c r="H40" s="42">
        <v>80</v>
      </c>
      <c r="J40" s="83">
        <f t="shared" si="0"/>
        <v>-450.4</v>
      </c>
    </row>
    <row r="41" spans="1:10" ht="15">
      <c r="A41" s="51">
        <v>36</v>
      </c>
      <c r="B41" s="30" t="s">
        <v>206</v>
      </c>
      <c r="C41" s="42">
        <v>320</v>
      </c>
      <c r="D41" s="42">
        <v>126.58</v>
      </c>
      <c r="E41" s="42">
        <v>320</v>
      </c>
      <c r="F41" s="42">
        <v>320</v>
      </c>
      <c r="G41" s="42">
        <v>320</v>
      </c>
      <c r="H41" s="42">
        <v>320</v>
      </c>
      <c r="J41" s="83">
        <f t="shared" si="0"/>
        <v>193.42000000000002</v>
      </c>
    </row>
    <row r="42" spans="1:10" ht="15">
      <c r="A42" s="53">
        <v>37</v>
      </c>
      <c r="B42" s="30" t="s">
        <v>154</v>
      </c>
      <c r="C42" s="42">
        <v>3000</v>
      </c>
      <c r="D42" s="42">
        <v>277.27</v>
      </c>
      <c r="E42" s="42">
        <v>3000</v>
      </c>
      <c r="F42" s="42">
        <v>3000</v>
      </c>
      <c r="G42" s="42">
        <v>1000</v>
      </c>
      <c r="H42" s="42">
        <v>1000</v>
      </c>
      <c r="J42" s="83">
        <f t="shared" si="0"/>
        <v>2722.73</v>
      </c>
    </row>
    <row r="43" spans="1:10" ht="15">
      <c r="A43" s="51">
        <v>38</v>
      </c>
      <c r="B43" s="30" t="s">
        <v>155</v>
      </c>
      <c r="C43" s="42">
        <v>60</v>
      </c>
      <c r="D43" s="42">
        <v>0</v>
      </c>
      <c r="E43" s="42">
        <v>60</v>
      </c>
      <c r="F43" s="42">
        <v>60</v>
      </c>
      <c r="G43" s="42">
        <v>60</v>
      </c>
      <c r="H43" s="42">
        <v>60</v>
      </c>
      <c r="J43" s="83">
        <f t="shared" si="0"/>
        <v>60</v>
      </c>
    </row>
    <row r="44" spans="1:10" ht="15">
      <c r="A44" s="53">
        <v>39</v>
      </c>
      <c r="B44" s="30" t="s">
        <v>56</v>
      </c>
      <c r="C44" s="42">
        <v>200</v>
      </c>
      <c r="D44" s="42">
        <v>0</v>
      </c>
      <c r="E44" s="42">
        <v>200</v>
      </c>
      <c r="F44" s="42">
        <v>200</v>
      </c>
      <c r="G44" s="42">
        <v>400</v>
      </c>
      <c r="H44" s="42">
        <v>400</v>
      </c>
      <c r="J44" s="83">
        <f t="shared" si="0"/>
        <v>200</v>
      </c>
    </row>
    <row r="45" spans="1:10" ht="15">
      <c r="A45" s="51">
        <v>40</v>
      </c>
      <c r="B45" s="30" t="s">
        <v>207</v>
      </c>
      <c r="C45" s="42">
        <v>5000</v>
      </c>
      <c r="D45" s="42">
        <v>3276.19</v>
      </c>
      <c r="E45" s="42">
        <v>5000</v>
      </c>
      <c r="F45" s="42">
        <v>5000</v>
      </c>
      <c r="G45" s="42">
        <v>4500</v>
      </c>
      <c r="H45" s="42">
        <v>4500</v>
      </c>
      <c r="J45" s="83">
        <f t="shared" si="0"/>
        <v>1723.81</v>
      </c>
    </row>
    <row r="46" spans="1:10" ht="15">
      <c r="A46" s="53">
        <v>41</v>
      </c>
      <c r="B46" s="30" t="s">
        <v>208</v>
      </c>
      <c r="C46" s="42">
        <v>680</v>
      </c>
      <c r="D46" s="42">
        <v>0</v>
      </c>
      <c r="E46" s="42">
        <v>680</v>
      </c>
      <c r="F46" s="42">
        <v>680</v>
      </c>
      <c r="G46" s="42">
        <v>50</v>
      </c>
      <c r="H46" s="42">
        <v>50</v>
      </c>
      <c r="J46" s="83">
        <f t="shared" si="0"/>
        <v>680</v>
      </c>
    </row>
    <row r="47" spans="1:10" ht="15">
      <c r="A47" s="51">
        <v>42</v>
      </c>
      <c r="B47" s="30" t="s">
        <v>57</v>
      </c>
      <c r="C47" s="42">
        <v>3500</v>
      </c>
      <c r="D47" s="42">
        <v>831.94</v>
      </c>
      <c r="E47" s="42">
        <v>3500</v>
      </c>
      <c r="F47" s="42">
        <v>3500</v>
      </c>
      <c r="G47" s="42">
        <v>2600</v>
      </c>
      <c r="H47" s="42">
        <v>2600</v>
      </c>
      <c r="J47" s="83">
        <f t="shared" si="0"/>
        <v>2668.06</v>
      </c>
    </row>
    <row r="48" spans="1:10" ht="15">
      <c r="A48" s="53">
        <v>43</v>
      </c>
      <c r="B48" s="30" t="s">
        <v>58</v>
      </c>
      <c r="C48" s="42">
        <v>400</v>
      </c>
      <c r="D48" s="42">
        <v>176.08</v>
      </c>
      <c r="E48" s="42">
        <v>400</v>
      </c>
      <c r="F48" s="42">
        <v>400</v>
      </c>
      <c r="G48" s="42">
        <v>370</v>
      </c>
      <c r="H48" s="42">
        <v>370</v>
      </c>
      <c r="J48" s="83">
        <f t="shared" si="0"/>
        <v>223.92</v>
      </c>
    </row>
    <row r="49" spans="1:10" ht="15">
      <c r="A49" s="51">
        <v>44</v>
      </c>
      <c r="B49" s="30" t="s">
        <v>59</v>
      </c>
      <c r="C49" s="42">
        <v>1000</v>
      </c>
      <c r="D49" s="42">
        <v>2634.26</v>
      </c>
      <c r="E49" s="42">
        <v>1000</v>
      </c>
      <c r="F49" s="42">
        <v>1000</v>
      </c>
      <c r="G49" s="42">
        <v>1880</v>
      </c>
      <c r="H49" s="42">
        <v>1880</v>
      </c>
      <c r="J49" s="83">
        <f t="shared" si="0"/>
        <v>-1634.2600000000002</v>
      </c>
    </row>
    <row r="50" spans="1:10" ht="15">
      <c r="A50" s="53">
        <v>45</v>
      </c>
      <c r="B50" s="30" t="s">
        <v>60</v>
      </c>
      <c r="C50" s="42">
        <v>1150</v>
      </c>
      <c r="D50" s="42">
        <v>1831.64</v>
      </c>
      <c r="E50" s="42">
        <v>1150</v>
      </c>
      <c r="F50" s="42">
        <v>1150</v>
      </c>
      <c r="G50" s="42">
        <v>1000</v>
      </c>
      <c r="H50" s="42">
        <v>1000</v>
      </c>
      <c r="J50" s="83">
        <f t="shared" si="0"/>
        <v>-681.6400000000001</v>
      </c>
    </row>
    <row r="51" spans="1:10" ht="15">
      <c r="A51" s="51">
        <v>46</v>
      </c>
      <c r="B51" s="30" t="s">
        <v>156</v>
      </c>
      <c r="C51" s="42">
        <v>600</v>
      </c>
      <c r="D51" s="42">
        <v>155.28</v>
      </c>
      <c r="E51" s="42">
        <v>600</v>
      </c>
      <c r="F51" s="42">
        <v>600</v>
      </c>
      <c r="G51" s="42">
        <v>500</v>
      </c>
      <c r="H51" s="42">
        <v>500</v>
      </c>
      <c r="J51" s="83">
        <f t="shared" si="0"/>
        <v>444.72</v>
      </c>
    </row>
    <row r="52" spans="1:10" ht="15">
      <c r="A52" s="53">
        <v>47</v>
      </c>
      <c r="B52" s="30" t="s">
        <v>157</v>
      </c>
      <c r="C52" s="42">
        <v>250</v>
      </c>
      <c r="D52" s="42">
        <v>0</v>
      </c>
      <c r="E52" s="42">
        <v>250</v>
      </c>
      <c r="F52" s="42">
        <v>250</v>
      </c>
      <c r="G52" s="42">
        <v>250</v>
      </c>
      <c r="H52" s="42">
        <v>250</v>
      </c>
      <c r="J52" s="83">
        <f t="shared" si="0"/>
        <v>250</v>
      </c>
    </row>
    <row r="53" spans="1:10" ht="15">
      <c r="A53" s="51">
        <v>48</v>
      </c>
      <c r="B53" s="30" t="s">
        <v>229</v>
      </c>
      <c r="C53" s="42">
        <v>0</v>
      </c>
      <c r="D53" s="42">
        <v>3414.7</v>
      </c>
      <c r="E53" s="42"/>
      <c r="F53" s="42"/>
      <c r="G53" s="42"/>
      <c r="H53" s="42"/>
      <c r="J53" s="83">
        <f t="shared" si="0"/>
        <v>-3414.7</v>
      </c>
    </row>
    <row r="54" spans="1:10" ht="15">
      <c r="A54" s="53">
        <v>49</v>
      </c>
      <c r="B54" s="30" t="s">
        <v>230</v>
      </c>
      <c r="C54" s="42">
        <v>0</v>
      </c>
      <c r="D54" s="42">
        <v>1481.24</v>
      </c>
      <c r="E54" s="42"/>
      <c r="F54" s="42"/>
      <c r="G54" s="42"/>
      <c r="H54" s="42"/>
      <c r="J54" s="83">
        <f t="shared" si="0"/>
        <v>-1481.24</v>
      </c>
    </row>
    <row r="55" spans="1:10" ht="15">
      <c r="A55" s="51">
        <v>50</v>
      </c>
      <c r="B55" s="30" t="s">
        <v>231</v>
      </c>
      <c r="C55" s="42">
        <v>0</v>
      </c>
      <c r="D55" s="42">
        <v>38.01</v>
      </c>
      <c r="E55" s="42"/>
      <c r="F55" s="42"/>
      <c r="G55" s="42"/>
      <c r="H55" s="42"/>
      <c r="J55" s="83">
        <f t="shared" si="0"/>
        <v>-38.01</v>
      </c>
    </row>
    <row r="56" spans="1:10" ht="15">
      <c r="A56" s="53">
        <v>51</v>
      </c>
      <c r="B56" s="30" t="s">
        <v>61</v>
      </c>
      <c r="C56" s="42">
        <v>330</v>
      </c>
      <c r="D56" s="42">
        <v>163.15</v>
      </c>
      <c r="E56" s="42">
        <v>330</v>
      </c>
      <c r="F56" s="42">
        <v>330</v>
      </c>
      <c r="G56" s="42">
        <v>330</v>
      </c>
      <c r="H56" s="42">
        <v>330</v>
      </c>
      <c r="J56" s="83">
        <f t="shared" si="0"/>
        <v>166.85</v>
      </c>
    </row>
    <row r="57" spans="1:10" ht="15">
      <c r="A57" s="51">
        <v>52</v>
      </c>
      <c r="B57" s="30" t="s">
        <v>62</v>
      </c>
      <c r="C57" s="42">
        <v>250</v>
      </c>
      <c r="D57" s="42">
        <v>0</v>
      </c>
      <c r="E57" s="42">
        <v>250</v>
      </c>
      <c r="F57" s="42">
        <v>250</v>
      </c>
      <c r="G57" s="42">
        <v>250</v>
      </c>
      <c r="H57" s="42">
        <v>250</v>
      </c>
      <c r="J57" s="83">
        <f t="shared" si="0"/>
        <v>250</v>
      </c>
    </row>
    <row r="58" spans="1:10" ht="15">
      <c r="A58" s="53">
        <v>53</v>
      </c>
      <c r="B58" s="30" t="s">
        <v>227</v>
      </c>
      <c r="C58" s="42">
        <v>0</v>
      </c>
      <c r="D58" s="42">
        <v>1300</v>
      </c>
      <c r="E58" s="42">
        <v>250</v>
      </c>
      <c r="F58" s="42">
        <v>250</v>
      </c>
      <c r="G58" s="42">
        <v>250</v>
      </c>
      <c r="H58" s="42">
        <v>250</v>
      </c>
      <c r="J58" s="83">
        <f t="shared" si="0"/>
        <v>-1300</v>
      </c>
    </row>
    <row r="59" spans="1:10" ht="10.5" customHeight="1">
      <c r="A59" s="32"/>
      <c r="B59" s="33"/>
      <c r="C59" s="33"/>
      <c r="D59" s="33"/>
      <c r="E59" s="33"/>
      <c r="F59" s="33"/>
      <c r="J59" s="83">
        <f t="shared" si="0"/>
        <v>0</v>
      </c>
    </row>
    <row r="60" spans="1:10" ht="14.25" customHeight="1">
      <c r="A60" s="8" t="s">
        <v>1</v>
      </c>
      <c r="B60" s="24" t="s">
        <v>35</v>
      </c>
      <c r="C60" s="84" t="s">
        <v>127</v>
      </c>
      <c r="D60" s="84" t="s">
        <v>127</v>
      </c>
      <c r="E60" s="84" t="s">
        <v>149</v>
      </c>
      <c r="F60" s="84" t="s">
        <v>193</v>
      </c>
      <c r="G60" s="84" t="s">
        <v>127</v>
      </c>
      <c r="H60" s="84" t="s">
        <v>149</v>
      </c>
      <c r="J60" s="83"/>
    </row>
    <row r="61" spans="1:10" ht="29.25" customHeight="1">
      <c r="A61" s="25"/>
      <c r="B61" s="26"/>
      <c r="C61" s="146" t="s">
        <v>194</v>
      </c>
      <c r="D61" s="146" t="s">
        <v>221</v>
      </c>
      <c r="E61" s="146" t="s">
        <v>194</v>
      </c>
      <c r="F61" s="146" t="s">
        <v>194</v>
      </c>
      <c r="G61" s="85" t="s">
        <v>104</v>
      </c>
      <c r="H61" s="85" t="s">
        <v>104</v>
      </c>
      <c r="J61" s="83"/>
    </row>
    <row r="62" spans="1:10" ht="15">
      <c r="A62" s="12">
        <v>54</v>
      </c>
      <c r="B62" s="27" t="s">
        <v>63</v>
      </c>
      <c r="C62" s="69">
        <f aca="true" t="shared" si="1" ref="C62:H62">SUM(C63:C64)</f>
        <v>20000</v>
      </c>
      <c r="D62" s="69">
        <f t="shared" si="1"/>
        <v>18771.489999999998</v>
      </c>
      <c r="E62" s="69">
        <f t="shared" si="1"/>
        <v>20000</v>
      </c>
      <c r="F62" s="69">
        <f t="shared" si="1"/>
        <v>20000</v>
      </c>
      <c r="G62" s="69">
        <f t="shared" si="1"/>
        <v>15600</v>
      </c>
      <c r="H62" s="69">
        <f t="shared" si="1"/>
        <v>15600</v>
      </c>
      <c r="J62" s="83">
        <f t="shared" si="0"/>
        <v>1228.510000000002</v>
      </c>
    </row>
    <row r="63" spans="1:10" ht="15">
      <c r="A63" s="14">
        <v>55</v>
      </c>
      <c r="B63" s="30" t="s">
        <v>209</v>
      </c>
      <c r="C63" s="42">
        <v>18400</v>
      </c>
      <c r="D63" s="42">
        <v>17676.01</v>
      </c>
      <c r="E63" s="42">
        <v>18400</v>
      </c>
      <c r="F63" s="42">
        <v>18400</v>
      </c>
      <c r="G63" s="42">
        <v>14000</v>
      </c>
      <c r="H63" s="42">
        <v>14000</v>
      </c>
      <c r="J63" s="83">
        <f t="shared" si="0"/>
        <v>723.9900000000016</v>
      </c>
    </row>
    <row r="64" spans="1:10" ht="15">
      <c r="A64" s="14">
        <v>56</v>
      </c>
      <c r="B64" s="30" t="s">
        <v>210</v>
      </c>
      <c r="C64" s="42">
        <v>1600</v>
      </c>
      <c r="D64" s="42">
        <v>1095.48</v>
      </c>
      <c r="E64" s="42">
        <v>1600</v>
      </c>
      <c r="F64" s="42">
        <v>1600</v>
      </c>
      <c r="G64" s="42">
        <v>1600</v>
      </c>
      <c r="H64" s="42">
        <v>1600</v>
      </c>
      <c r="J64" s="83">
        <f t="shared" si="0"/>
        <v>504.52</v>
      </c>
    </row>
    <row r="65" spans="1:10" ht="15">
      <c r="A65" s="12">
        <v>57</v>
      </c>
      <c r="B65" s="34" t="s">
        <v>64</v>
      </c>
      <c r="C65" s="69">
        <f aca="true" t="shared" si="2" ref="C65:H65">SUM(C66:C81)</f>
        <v>68000</v>
      </c>
      <c r="D65" s="69">
        <f t="shared" si="2"/>
        <v>36552.81</v>
      </c>
      <c r="E65" s="69">
        <f t="shared" si="2"/>
        <v>68000</v>
      </c>
      <c r="F65" s="69">
        <f t="shared" si="2"/>
        <v>68000</v>
      </c>
      <c r="G65" s="69">
        <f t="shared" si="2"/>
        <v>31680</v>
      </c>
      <c r="H65" s="69">
        <f t="shared" si="2"/>
        <v>31680</v>
      </c>
      <c r="J65" s="83">
        <f t="shared" si="0"/>
        <v>31447.190000000002</v>
      </c>
    </row>
    <row r="66" spans="1:10" ht="15">
      <c r="A66" s="14">
        <v>58</v>
      </c>
      <c r="B66" s="30" t="s">
        <v>65</v>
      </c>
      <c r="C66" s="42">
        <v>51000</v>
      </c>
      <c r="D66" s="42">
        <v>24845.55</v>
      </c>
      <c r="E66" s="42">
        <v>51000</v>
      </c>
      <c r="F66" s="42">
        <v>51000</v>
      </c>
      <c r="G66" s="42">
        <v>25000</v>
      </c>
      <c r="H66" s="42">
        <v>25000</v>
      </c>
      <c r="J66" s="83">
        <f t="shared" si="0"/>
        <v>26154.45</v>
      </c>
    </row>
    <row r="67" spans="1:10" ht="15">
      <c r="A67" s="14">
        <v>59</v>
      </c>
      <c r="B67" s="30" t="s">
        <v>66</v>
      </c>
      <c r="C67" s="42">
        <v>1500</v>
      </c>
      <c r="D67" s="42">
        <v>301.99</v>
      </c>
      <c r="E67" s="42">
        <v>1500</v>
      </c>
      <c r="F67" s="42">
        <v>1500</v>
      </c>
      <c r="G67" s="42">
        <v>400</v>
      </c>
      <c r="H67" s="42">
        <v>400</v>
      </c>
      <c r="J67" s="83">
        <f t="shared" si="0"/>
        <v>1198.01</v>
      </c>
    </row>
    <row r="68" spans="1:10" ht="15">
      <c r="A68" s="14">
        <v>60</v>
      </c>
      <c r="B68" s="30" t="s">
        <v>67</v>
      </c>
      <c r="C68" s="42">
        <v>1500</v>
      </c>
      <c r="D68" s="42">
        <v>460.61</v>
      </c>
      <c r="E68" s="42">
        <v>1500</v>
      </c>
      <c r="F68" s="42">
        <v>1500</v>
      </c>
      <c r="G68" s="42">
        <v>500</v>
      </c>
      <c r="H68" s="42">
        <v>500</v>
      </c>
      <c r="J68" s="83">
        <f t="shared" si="0"/>
        <v>1039.3899999999999</v>
      </c>
    </row>
    <row r="69" spans="1:10" ht="15">
      <c r="A69" s="14">
        <v>61</v>
      </c>
      <c r="B69" s="30" t="s">
        <v>68</v>
      </c>
      <c r="C69" s="42">
        <v>1000</v>
      </c>
      <c r="D69" s="42">
        <v>440.91</v>
      </c>
      <c r="E69" s="42">
        <v>1000</v>
      </c>
      <c r="F69" s="42">
        <v>1000</v>
      </c>
      <c r="G69" s="42">
        <v>500</v>
      </c>
      <c r="H69" s="42">
        <v>500</v>
      </c>
      <c r="J69" s="83">
        <f t="shared" si="0"/>
        <v>559.0899999999999</v>
      </c>
    </row>
    <row r="70" spans="1:10" ht="15">
      <c r="A70" s="14">
        <v>62</v>
      </c>
      <c r="B70" s="30" t="s">
        <v>69</v>
      </c>
      <c r="C70" s="42">
        <v>2000</v>
      </c>
      <c r="D70" s="42">
        <v>1133.8</v>
      </c>
      <c r="E70" s="42">
        <v>2000</v>
      </c>
      <c r="F70" s="42">
        <v>2000</v>
      </c>
      <c r="G70" s="42">
        <v>800</v>
      </c>
      <c r="H70" s="42">
        <v>800</v>
      </c>
      <c r="J70" s="83">
        <f t="shared" si="0"/>
        <v>866.2</v>
      </c>
    </row>
    <row r="71" spans="1:10" ht="15">
      <c r="A71" s="14">
        <v>63</v>
      </c>
      <c r="B71" s="30" t="s">
        <v>70</v>
      </c>
      <c r="C71" s="42">
        <v>800</v>
      </c>
      <c r="D71" s="42">
        <v>24.98</v>
      </c>
      <c r="E71" s="42">
        <v>800</v>
      </c>
      <c r="F71" s="42">
        <v>800</v>
      </c>
      <c r="G71" s="42">
        <v>800</v>
      </c>
      <c r="H71" s="42">
        <v>800</v>
      </c>
      <c r="J71" s="83">
        <f aca="true" t="shared" si="3" ref="J71:J134">C71-D71</f>
        <v>775.02</v>
      </c>
    </row>
    <row r="72" spans="1:10" ht="15">
      <c r="A72" s="14">
        <v>64</v>
      </c>
      <c r="B72" s="30" t="s">
        <v>71</v>
      </c>
      <c r="C72" s="42">
        <v>1200</v>
      </c>
      <c r="D72" s="42">
        <v>864.53</v>
      </c>
      <c r="E72" s="42">
        <v>1200</v>
      </c>
      <c r="F72" s="42">
        <v>1200</v>
      </c>
      <c r="G72" s="42">
        <v>100</v>
      </c>
      <c r="H72" s="42">
        <v>100</v>
      </c>
      <c r="J72" s="83">
        <f t="shared" si="3"/>
        <v>335.47</v>
      </c>
    </row>
    <row r="73" spans="1:10" ht="15">
      <c r="A73" s="14">
        <v>65</v>
      </c>
      <c r="B73" s="30" t="s">
        <v>72</v>
      </c>
      <c r="C73" s="42">
        <v>500</v>
      </c>
      <c r="D73" s="42">
        <v>0</v>
      </c>
      <c r="E73" s="42">
        <v>500</v>
      </c>
      <c r="F73" s="42">
        <v>500</v>
      </c>
      <c r="G73" s="42">
        <v>170</v>
      </c>
      <c r="H73" s="42">
        <v>170</v>
      </c>
      <c r="J73" s="83">
        <f t="shared" si="3"/>
        <v>500</v>
      </c>
    </row>
    <row r="74" spans="1:10" ht="15">
      <c r="A74" s="14">
        <v>66</v>
      </c>
      <c r="B74" s="30" t="s">
        <v>73</v>
      </c>
      <c r="C74" s="42">
        <v>1200</v>
      </c>
      <c r="D74" s="42">
        <v>2346.36</v>
      </c>
      <c r="E74" s="42">
        <v>1200</v>
      </c>
      <c r="F74" s="42">
        <v>1200</v>
      </c>
      <c r="G74" s="42">
        <v>500</v>
      </c>
      <c r="H74" s="42">
        <v>500</v>
      </c>
      <c r="J74" s="83">
        <f t="shared" si="3"/>
        <v>-1146.3600000000001</v>
      </c>
    </row>
    <row r="75" spans="1:10" ht="15">
      <c r="A75" s="14">
        <v>67</v>
      </c>
      <c r="B75" s="30" t="s">
        <v>74</v>
      </c>
      <c r="C75" s="42">
        <v>3500</v>
      </c>
      <c r="D75" s="42">
        <v>464.62</v>
      </c>
      <c r="E75" s="42">
        <v>3500</v>
      </c>
      <c r="F75" s="42">
        <v>3500</v>
      </c>
      <c r="G75" s="42">
        <v>1100</v>
      </c>
      <c r="H75" s="42">
        <v>1100</v>
      </c>
      <c r="J75" s="83">
        <f t="shared" si="3"/>
        <v>3035.38</v>
      </c>
    </row>
    <row r="76" spans="1:10" ht="15">
      <c r="A76" s="14">
        <v>68</v>
      </c>
      <c r="B76" s="30" t="s">
        <v>158</v>
      </c>
      <c r="C76" s="42">
        <v>1000</v>
      </c>
      <c r="D76" s="42">
        <v>457.78</v>
      </c>
      <c r="E76" s="42">
        <v>1000</v>
      </c>
      <c r="F76" s="42">
        <v>1000</v>
      </c>
      <c r="G76" s="42">
        <v>500</v>
      </c>
      <c r="H76" s="42">
        <v>500</v>
      </c>
      <c r="J76" s="83">
        <f t="shared" si="3"/>
        <v>542.22</v>
      </c>
    </row>
    <row r="77" spans="1:10" ht="15">
      <c r="A77" s="14">
        <v>69</v>
      </c>
      <c r="B77" s="30" t="s">
        <v>189</v>
      </c>
      <c r="C77" s="42">
        <v>200</v>
      </c>
      <c r="D77" s="42">
        <v>1752.56</v>
      </c>
      <c r="E77" s="42">
        <v>200</v>
      </c>
      <c r="F77" s="42">
        <v>200</v>
      </c>
      <c r="G77" s="42">
        <v>110</v>
      </c>
      <c r="H77" s="42">
        <v>110</v>
      </c>
      <c r="J77" s="83">
        <f t="shared" si="3"/>
        <v>-1552.56</v>
      </c>
    </row>
    <row r="78" spans="1:10" ht="15">
      <c r="A78" s="14">
        <v>70</v>
      </c>
      <c r="B78" s="30" t="s">
        <v>190</v>
      </c>
      <c r="C78" s="42">
        <v>200</v>
      </c>
      <c r="D78" s="42">
        <v>0</v>
      </c>
      <c r="E78" s="42">
        <v>200</v>
      </c>
      <c r="F78" s="42">
        <v>200</v>
      </c>
      <c r="G78" s="42">
        <v>200</v>
      </c>
      <c r="H78" s="42">
        <v>200</v>
      </c>
      <c r="J78" s="83">
        <f t="shared" si="3"/>
        <v>200</v>
      </c>
    </row>
    <row r="79" spans="1:10" ht="15">
      <c r="A79" s="14">
        <v>71</v>
      </c>
      <c r="B79" s="30" t="s">
        <v>191</v>
      </c>
      <c r="C79" s="42">
        <v>500</v>
      </c>
      <c r="D79" s="42">
        <v>1697.93</v>
      </c>
      <c r="E79" s="42">
        <v>500</v>
      </c>
      <c r="F79" s="42">
        <v>500</v>
      </c>
      <c r="G79" s="42">
        <v>100</v>
      </c>
      <c r="H79" s="42">
        <v>100</v>
      </c>
      <c r="J79" s="83">
        <f t="shared" si="3"/>
        <v>-1197.93</v>
      </c>
    </row>
    <row r="80" spans="1:10" ht="15">
      <c r="A80" s="14">
        <v>72</v>
      </c>
      <c r="B80" s="30" t="s">
        <v>192</v>
      </c>
      <c r="C80" s="42">
        <v>1000</v>
      </c>
      <c r="D80" s="42">
        <v>861.19</v>
      </c>
      <c r="E80" s="42">
        <v>1000</v>
      </c>
      <c r="F80" s="42">
        <v>1000</v>
      </c>
      <c r="G80" s="42"/>
      <c r="H80" s="42"/>
      <c r="J80" s="83">
        <f t="shared" si="3"/>
        <v>138.80999999999995</v>
      </c>
    </row>
    <row r="81" spans="1:10" ht="15">
      <c r="A81" s="14">
        <v>73</v>
      </c>
      <c r="B81" s="30" t="s">
        <v>75</v>
      </c>
      <c r="C81" s="42">
        <v>900</v>
      </c>
      <c r="D81" s="42">
        <v>900</v>
      </c>
      <c r="E81" s="42">
        <v>900</v>
      </c>
      <c r="F81" s="42">
        <v>900</v>
      </c>
      <c r="G81" s="42">
        <v>900</v>
      </c>
      <c r="H81" s="42">
        <v>900</v>
      </c>
      <c r="J81" s="83">
        <f t="shared" si="3"/>
        <v>0</v>
      </c>
    </row>
    <row r="82" spans="1:10" ht="15">
      <c r="A82" s="12">
        <v>74</v>
      </c>
      <c r="B82" s="34" t="s">
        <v>76</v>
      </c>
      <c r="C82" s="69">
        <f aca="true" t="shared" si="4" ref="C82:H82">SUM(C83:C84)</f>
        <v>3000</v>
      </c>
      <c r="D82" s="69">
        <f t="shared" si="4"/>
        <v>825.12</v>
      </c>
      <c r="E82" s="69">
        <f t="shared" si="4"/>
        <v>3000</v>
      </c>
      <c r="F82" s="69">
        <f t="shared" si="4"/>
        <v>3000</v>
      </c>
      <c r="G82" s="69">
        <f t="shared" si="4"/>
        <v>3000</v>
      </c>
      <c r="H82" s="69">
        <f t="shared" si="4"/>
        <v>3000</v>
      </c>
      <c r="J82" s="83">
        <f t="shared" si="3"/>
        <v>2174.88</v>
      </c>
    </row>
    <row r="83" spans="1:10" ht="15">
      <c r="A83" s="14">
        <v>75</v>
      </c>
      <c r="B83" s="30" t="s">
        <v>77</v>
      </c>
      <c r="C83" s="42">
        <v>2500</v>
      </c>
      <c r="D83" s="42">
        <v>556.22</v>
      </c>
      <c r="E83" s="42">
        <v>2500</v>
      </c>
      <c r="F83" s="42">
        <v>2500</v>
      </c>
      <c r="G83" s="42">
        <v>2500</v>
      </c>
      <c r="H83" s="42">
        <v>2500</v>
      </c>
      <c r="J83" s="83">
        <f t="shared" si="3"/>
        <v>1943.78</v>
      </c>
    </row>
    <row r="84" spans="1:10" ht="15" customHeight="1">
      <c r="A84" s="14">
        <v>76</v>
      </c>
      <c r="B84" s="30" t="s">
        <v>78</v>
      </c>
      <c r="C84" s="42">
        <v>500</v>
      </c>
      <c r="D84" s="42">
        <v>268.9</v>
      </c>
      <c r="E84" s="42">
        <v>500</v>
      </c>
      <c r="F84" s="42">
        <v>500</v>
      </c>
      <c r="G84" s="42">
        <v>500</v>
      </c>
      <c r="H84" s="42">
        <v>500</v>
      </c>
      <c r="J84" s="83">
        <f t="shared" si="3"/>
        <v>231.10000000000002</v>
      </c>
    </row>
    <row r="85" spans="2:10" ht="6.75" customHeight="1">
      <c r="B85" s="35"/>
      <c r="C85" s="35"/>
      <c r="D85" s="35"/>
      <c r="E85" s="35"/>
      <c r="F85" s="35"/>
      <c r="J85" s="83"/>
    </row>
    <row r="86" spans="1:10" ht="15.75">
      <c r="A86" s="8"/>
      <c r="B86" s="24" t="s">
        <v>35</v>
      </c>
      <c r="C86" s="84" t="s">
        <v>127</v>
      </c>
      <c r="D86" s="84" t="s">
        <v>127</v>
      </c>
      <c r="E86" s="84" t="s">
        <v>149</v>
      </c>
      <c r="F86" s="84" t="s">
        <v>193</v>
      </c>
      <c r="G86" s="84" t="s">
        <v>127</v>
      </c>
      <c r="H86" s="84" t="s">
        <v>149</v>
      </c>
      <c r="J86" s="83"/>
    </row>
    <row r="87" spans="1:10" ht="27.75" customHeight="1">
      <c r="A87" s="25"/>
      <c r="B87" s="26"/>
      <c r="C87" s="146" t="s">
        <v>194</v>
      </c>
      <c r="D87" s="146" t="s">
        <v>221</v>
      </c>
      <c r="E87" s="146" t="s">
        <v>194</v>
      </c>
      <c r="F87" s="146" t="s">
        <v>194</v>
      </c>
      <c r="G87" s="85" t="s">
        <v>104</v>
      </c>
      <c r="H87" s="85" t="s">
        <v>104</v>
      </c>
      <c r="J87" s="83"/>
    </row>
    <row r="88" spans="1:10" ht="15">
      <c r="A88" s="36">
        <v>77</v>
      </c>
      <c r="B88" s="27" t="s">
        <v>79</v>
      </c>
      <c r="C88" s="69">
        <f aca="true" t="shared" si="5" ref="C88:H88">SUM(C89:C100)</f>
        <v>14450</v>
      </c>
      <c r="D88" s="69">
        <f t="shared" si="5"/>
        <v>5536.920000000001</v>
      </c>
      <c r="E88" s="69">
        <f t="shared" si="5"/>
        <v>14450</v>
      </c>
      <c r="F88" s="69">
        <f t="shared" si="5"/>
        <v>14450</v>
      </c>
      <c r="G88" s="69">
        <f t="shared" si="5"/>
        <v>10150</v>
      </c>
      <c r="H88" s="69">
        <f t="shared" si="5"/>
        <v>10150</v>
      </c>
      <c r="J88" s="83">
        <f t="shared" si="3"/>
        <v>8913.079999999998</v>
      </c>
    </row>
    <row r="89" spans="1:10" ht="13.5" customHeight="1">
      <c r="A89" s="56">
        <v>78</v>
      </c>
      <c r="B89" s="30" t="s">
        <v>80</v>
      </c>
      <c r="C89" s="57">
        <v>700</v>
      </c>
      <c r="D89" s="57">
        <v>58.71</v>
      </c>
      <c r="E89" s="57">
        <v>700</v>
      </c>
      <c r="F89" s="57">
        <v>700</v>
      </c>
      <c r="G89" s="57">
        <v>500</v>
      </c>
      <c r="H89" s="57">
        <v>500</v>
      </c>
      <c r="J89" s="83">
        <f t="shared" si="3"/>
        <v>641.29</v>
      </c>
    </row>
    <row r="90" spans="1:10" ht="14.25" customHeight="1">
      <c r="A90" s="53">
        <v>79</v>
      </c>
      <c r="B90" s="30" t="s">
        <v>81</v>
      </c>
      <c r="C90" s="52">
        <v>1000</v>
      </c>
      <c r="D90" s="52">
        <v>1007.22</v>
      </c>
      <c r="E90" s="52">
        <v>1000</v>
      </c>
      <c r="F90" s="52">
        <v>1000</v>
      </c>
      <c r="G90" s="52">
        <v>1000</v>
      </c>
      <c r="H90" s="52">
        <v>1000</v>
      </c>
      <c r="J90" s="83">
        <f t="shared" si="3"/>
        <v>-7.220000000000027</v>
      </c>
    </row>
    <row r="91" spans="1:10" ht="13.5" customHeight="1">
      <c r="A91" s="56">
        <v>80</v>
      </c>
      <c r="B91" s="30" t="s">
        <v>82</v>
      </c>
      <c r="C91" s="52">
        <v>600</v>
      </c>
      <c r="D91" s="52">
        <v>427.1</v>
      </c>
      <c r="E91" s="52">
        <v>600</v>
      </c>
      <c r="F91" s="52">
        <v>600</v>
      </c>
      <c r="G91" s="52">
        <v>600</v>
      </c>
      <c r="H91" s="52">
        <v>600</v>
      </c>
      <c r="J91" s="83">
        <f t="shared" si="3"/>
        <v>172.89999999999998</v>
      </c>
    </row>
    <row r="92" spans="1:10" ht="15">
      <c r="A92" s="53">
        <v>81</v>
      </c>
      <c r="B92" s="30" t="s">
        <v>83</v>
      </c>
      <c r="C92" s="52">
        <v>600</v>
      </c>
      <c r="D92" s="52">
        <v>1430.44</v>
      </c>
      <c r="E92" s="52">
        <v>600</v>
      </c>
      <c r="F92" s="52">
        <v>600</v>
      </c>
      <c r="G92" s="52">
        <v>600</v>
      </c>
      <c r="H92" s="52">
        <v>600</v>
      </c>
      <c r="I92" s="54"/>
      <c r="J92" s="83">
        <f t="shared" si="3"/>
        <v>-830.44</v>
      </c>
    </row>
    <row r="93" spans="1:10" ht="12.75" customHeight="1">
      <c r="A93" s="56">
        <v>82</v>
      </c>
      <c r="B93" s="30" t="s">
        <v>84</v>
      </c>
      <c r="C93" s="52">
        <v>1500</v>
      </c>
      <c r="D93" s="52">
        <v>529.98</v>
      </c>
      <c r="E93" s="52">
        <v>1500</v>
      </c>
      <c r="F93" s="52">
        <v>1500</v>
      </c>
      <c r="G93" s="52">
        <v>1500</v>
      </c>
      <c r="H93" s="52">
        <v>1500</v>
      </c>
      <c r="J93" s="83">
        <f t="shared" si="3"/>
        <v>970.02</v>
      </c>
    </row>
    <row r="94" spans="1:10" ht="15">
      <c r="A94" s="53">
        <v>83</v>
      </c>
      <c r="B94" s="30" t="s">
        <v>85</v>
      </c>
      <c r="C94" s="52">
        <v>2500</v>
      </c>
      <c r="D94" s="52">
        <v>0</v>
      </c>
      <c r="E94" s="52">
        <v>2500</v>
      </c>
      <c r="F94" s="52">
        <v>2500</v>
      </c>
      <c r="G94" s="52">
        <v>1300</v>
      </c>
      <c r="H94" s="52">
        <v>1300</v>
      </c>
      <c r="J94" s="83">
        <f t="shared" si="3"/>
        <v>2500</v>
      </c>
    </row>
    <row r="95" spans="1:10" ht="13.5" customHeight="1">
      <c r="A95" s="56">
        <v>84</v>
      </c>
      <c r="B95" s="30" t="s">
        <v>86</v>
      </c>
      <c r="C95" s="52">
        <v>800</v>
      </c>
      <c r="D95" s="52">
        <v>0</v>
      </c>
      <c r="E95" s="52">
        <v>800</v>
      </c>
      <c r="F95" s="52">
        <v>800</v>
      </c>
      <c r="G95" s="52">
        <v>600</v>
      </c>
      <c r="H95" s="52">
        <v>600</v>
      </c>
      <c r="J95" s="83">
        <f t="shared" si="3"/>
        <v>800</v>
      </c>
    </row>
    <row r="96" spans="1:10" ht="12.75" customHeight="1">
      <c r="A96" s="53">
        <v>85</v>
      </c>
      <c r="B96" s="30" t="s">
        <v>106</v>
      </c>
      <c r="C96" s="52">
        <v>1200</v>
      </c>
      <c r="D96" s="52">
        <v>0</v>
      </c>
      <c r="E96" s="52">
        <v>1200</v>
      </c>
      <c r="F96" s="52">
        <v>1200</v>
      </c>
      <c r="G96" s="52">
        <v>600</v>
      </c>
      <c r="H96" s="52">
        <v>600</v>
      </c>
      <c r="J96" s="83">
        <f t="shared" si="3"/>
        <v>1200</v>
      </c>
    </row>
    <row r="97" spans="1:10" ht="12.75" customHeight="1">
      <c r="A97" s="56">
        <v>86</v>
      </c>
      <c r="B97" s="30" t="s">
        <v>87</v>
      </c>
      <c r="C97" s="52">
        <v>700</v>
      </c>
      <c r="D97" s="52">
        <v>627.98</v>
      </c>
      <c r="E97" s="52">
        <v>700</v>
      </c>
      <c r="F97" s="52">
        <v>700</v>
      </c>
      <c r="G97" s="52">
        <v>600</v>
      </c>
      <c r="H97" s="52">
        <v>600</v>
      </c>
      <c r="J97" s="83">
        <f t="shared" si="3"/>
        <v>72.01999999999998</v>
      </c>
    </row>
    <row r="98" spans="1:10" ht="12.75" customHeight="1">
      <c r="A98" s="53">
        <v>87</v>
      </c>
      <c r="B98" s="30" t="s">
        <v>147</v>
      </c>
      <c r="C98" s="52">
        <v>350</v>
      </c>
      <c r="D98" s="52">
        <v>215.1</v>
      </c>
      <c r="E98" s="52">
        <v>350</v>
      </c>
      <c r="F98" s="52">
        <v>350</v>
      </c>
      <c r="G98" s="52">
        <v>350</v>
      </c>
      <c r="H98" s="52">
        <v>350</v>
      </c>
      <c r="J98" s="83">
        <f t="shared" si="3"/>
        <v>134.9</v>
      </c>
    </row>
    <row r="99" spans="1:10" ht="13.5" customHeight="1">
      <c r="A99" s="56">
        <v>88</v>
      </c>
      <c r="B99" s="30" t="s">
        <v>88</v>
      </c>
      <c r="C99" s="52">
        <v>3000</v>
      </c>
      <c r="D99" s="52">
        <v>1240.39</v>
      </c>
      <c r="E99" s="52">
        <v>3000</v>
      </c>
      <c r="F99" s="52">
        <v>3000</v>
      </c>
      <c r="G99" s="52">
        <v>2000</v>
      </c>
      <c r="H99" s="52">
        <v>2000</v>
      </c>
      <c r="J99" s="83">
        <f t="shared" si="3"/>
        <v>1759.61</v>
      </c>
    </row>
    <row r="100" spans="1:10" ht="12.75" customHeight="1">
      <c r="A100" s="53">
        <v>89</v>
      </c>
      <c r="B100" s="30" t="s">
        <v>89</v>
      </c>
      <c r="C100" s="52">
        <v>1500</v>
      </c>
      <c r="D100" s="52">
        <v>0</v>
      </c>
      <c r="E100" s="52">
        <v>1500</v>
      </c>
      <c r="F100" s="52">
        <v>1500</v>
      </c>
      <c r="G100" s="52">
        <v>500</v>
      </c>
      <c r="H100" s="52">
        <v>500</v>
      </c>
      <c r="J100" s="83">
        <f t="shared" si="3"/>
        <v>1500</v>
      </c>
    </row>
    <row r="101" spans="1:10" ht="12.75" customHeight="1">
      <c r="A101" s="12">
        <v>90</v>
      </c>
      <c r="B101" s="27" t="s">
        <v>90</v>
      </c>
      <c r="C101" s="69">
        <f aca="true" t="shared" si="6" ref="C101:H101">SUM(C102:C116)</f>
        <v>60000</v>
      </c>
      <c r="D101" s="69">
        <f t="shared" si="6"/>
        <v>31955.569999999996</v>
      </c>
      <c r="E101" s="69">
        <f t="shared" si="6"/>
        <v>60000</v>
      </c>
      <c r="F101" s="69">
        <f t="shared" si="6"/>
        <v>60000</v>
      </c>
      <c r="G101" s="69">
        <f t="shared" si="6"/>
        <v>57000</v>
      </c>
      <c r="H101" s="69">
        <f t="shared" si="6"/>
        <v>57000</v>
      </c>
      <c r="J101" s="83">
        <f t="shared" si="3"/>
        <v>28044.430000000004</v>
      </c>
    </row>
    <row r="102" spans="1:10" ht="13.5" customHeight="1">
      <c r="A102" s="51">
        <v>91</v>
      </c>
      <c r="B102" s="30" t="s">
        <v>91</v>
      </c>
      <c r="C102" s="52">
        <v>50000</v>
      </c>
      <c r="D102" s="52">
        <v>27734.12</v>
      </c>
      <c r="E102" s="52">
        <v>50000</v>
      </c>
      <c r="F102" s="52">
        <v>50000</v>
      </c>
      <c r="G102" s="52">
        <v>47000</v>
      </c>
      <c r="H102" s="52">
        <v>47000</v>
      </c>
      <c r="J102" s="83">
        <f t="shared" si="3"/>
        <v>22265.88</v>
      </c>
    </row>
    <row r="103" spans="1:10" ht="12.75" customHeight="1">
      <c r="A103" s="53">
        <v>92</v>
      </c>
      <c r="B103" s="30" t="s">
        <v>161</v>
      </c>
      <c r="C103" s="52">
        <v>150</v>
      </c>
      <c r="D103" s="52">
        <v>146.35</v>
      </c>
      <c r="E103" s="52">
        <v>150</v>
      </c>
      <c r="F103" s="52">
        <v>150</v>
      </c>
      <c r="G103" s="52">
        <v>150</v>
      </c>
      <c r="H103" s="52">
        <v>150</v>
      </c>
      <c r="J103" s="83">
        <f t="shared" si="3"/>
        <v>3.6500000000000057</v>
      </c>
    </row>
    <row r="104" spans="1:10" ht="15">
      <c r="A104" s="51">
        <v>93</v>
      </c>
      <c r="B104" s="30" t="s">
        <v>162</v>
      </c>
      <c r="C104" s="52">
        <v>400</v>
      </c>
      <c r="D104" s="52">
        <v>6.1</v>
      </c>
      <c r="E104" s="52">
        <v>400</v>
      </c>
      <c r="F104" s="52">
        <v>400</v>
      </c>
      <c r="G104" s="52">
        <v>400</v>
      </c>
      <c r="H104" s="52">
        <v>400</v>
      </c>
      <c r="J104" s="83">
        <f t="shared" si="3"/>
        <v>393.9</v>
      </c>
    </row>
    <row r="105" spans="1:10" ht="15">
      <c r="A105" s="53">
        <v>94</v>
      </c>
      <c r="B105" s="30" t="s">
        <v>159</v>
      </c>
      <c r="C105" s="52">
        <v>50</v>
      </c>
      <c r="D105" s="52">
        <v>13.2</v>
      </c>
      <c r="E105" s="52">
        <v>50</v>
      </c>
      <c r="F105" s="52">
        <v>50</v>
      </c>
      <c r="G105" s="52">
        <v>50</v>
      </c>
      <c r="H105" s="52">
        <v>50</v>
      </c>
      <c r="J105" s="83">
        <f t="shared" si="3"/>
        <v>36.8</v>
      </c>
    </row>
    <row r="106" spans="1:10" ht="12" customHeight="1">
      <c r="A106" s="51">
        <v>95</v>
      </c>
      <c r="B106" s="30" t="s">
        <v>163</v>
      </c>
      <c r="C106" s="52">
        <v>500</v>
      </c>
      <c r="D106" s="52">
        <v>33</v>
      </c>
      <c r="E106" s="52">
        <v>500</v>
      </c>
      <c r="F106" s="52">
        <v>500</v>
      </c>
      <c r="G106" s="52">
        <v>500</v>
      </c>
      <c r="H106" s="52">
        <v>500</v>
      </c>
      <c r="J106" s="83">
        <f t="shared" si="3"/>
        <v>467</v>
      </c>
    </row>
    <row r="107" spans="1:10" ht="12.75" customHeight="1">
      <c r="A107" s="53">
        <v>96</v>
      </c>
      <c r="B107" s="30" t="s">
        <v>164</v>
      </c>
      <c r="C107" s="52">
        <v>260</v>
      </c>
      <c r="D107" s="52">
        <v>136.45</v>
      </c>
      <c r="E107" s="52">
        <v>260</v>
      </c>
      <c r="F107" s="52">
        <v>260</v>
      </c>
      <c r="G107" s="52">
        <v>260</v>
      </c>
      <c r="H107" s="52">
        <v>260</v>
      </c>
      <c r="J107" s="83">
        <f t="shared" si="3"/>
        <v>123.55000000000001</v>
      </c>
    </row>
    <row r="108" spans="1:10" ht="13.5" customHeight="1">
      <c r="A108" s="51">
        <v>97</v>
      </c>
      <c r="B108" s="30" t="s">
        <v>165</v>
      </c>
      <c r="C108" s="52">
        <v>440</v>
      </c>
      <c r="D108" s="52">
        <v>174.04</v>
      </c>
      <c r="E108" s="52">
        <v>440</v>
      </c>
      <c r="F108" s="52">
        <v>440</v>
      </c>
      <c r="G108" s="52">
        <v>440</v>
      </c>
      <c r="H108" s="52">
        <v>440</v>
      </c>
      <c r="J108" s="83">
        <f t="shared" si="3"/>
        <v>265.96000000000004</v>
      </c>
    </row>
    <row r="109" spans="1:10" ht="12.75" customHeight="1">
      <c r="A109" s="53">
        <v>98</v>
      </c>
      <c r="B109" s="30" t="s">
        <v>166</v>
      </c>
      <c r="C109" s="52">
        <v>500</v>
      </c>
      <c r="D109" s="52">
        <v>0</v>
      </c>
      <c r="E109" s="52">
        <v>500</v>
      </c>
      <c r="F109" s="52">
        <v>500</v>
      </c>
      <c r="G109" s="52">
        <v>500</v>
      </c>
      <c r="H109" s="52">
        <v>500</v>
      </c>
      <c r="J109" s="83">
        <f t="shared" si="3"/>
        <v>500</v>
      </c>
    </row>
    <row r="110" spans="1:10" ht="14.25" customHeight="1">
      <c r="A110" s="51">
        <v>99</v>
      </c>
      <c r="B110" s="30" t="s">
        <v>167</v>
      </c>
      <c r="C110" s="52">
        <v>100</v>
      </c>
      <c r="D110" s="52">
        <v>0</v>
      </c>
      <c r="E110" s="52">
        <v>100</v>
      </c>
      <c r="F110" s="52">
        <v>100</v>
      </c>
      <c r="G110" s="52">
        <v>100</v>
      </c>
      <c r="H110" s="52">
        <v>100</v>
      </c>
      <c r="J110" s="83">
        <f t="shared" si="3"/>
        <v>100</v>
      </c>
    </row>
    <row r="111" spans="1:10" ht="12" customHeight="1">
      <c r="A111" s="53">
        <v>100</v>
      </c>
      <c r="B111" s="30" t="s">
        <v>168</v>
      </c>
      <c r="C111" s="52">
        <v>200</v>
      </c>
      <c r="D111" s="52">
        <v>122.59</v>
      </c>
      <c r="E111" s="52">
        <v>200</v>
      </c>
      <c r="F111" s="52">
        <v>200</v>
      </c>
      <c r="G111" s="52">
        <v>200</v>
      </c>
      <c r="H111" s="52">
        <v>200</v>
      </c>
      <c r="J111" s="83">
        <f t="shared" si="3"/>
        <v>77.41</v>
      </c>
    </row>
    <row r="112" spans="1:10" ht="13.5" customHeight="1">
      <c r="A112" s="51">
        <v>101</v>
      </c>
      <c r="B112" s="30" t="s">
        <v>169</v>
      </c>
      <c r="C112" s="52">
        <v>700</v>
      </c>
      <c r="D112" s="52">
        <v>625.95</v>
      </c>
      <c r="E112" s="52">
        <v>700</v>
      </c>
      <c r="F112" s="52">
        <v>700</v>
      </c>
      <c r="G112" s="52">
        <v>700</v>
      </c>
      <c r="H112" s="52">
        <v>700</v>
      </c>
      <c r="J112" s="83">
        <f t="shared" si="3"/>
        <v>74.04999999999995</v>
      </c>
    </row>
    <row r="113" spans="1:10" ht="15">
      <c r="A113" s="53">
        <v>102</v>
      </c>
      <c r="B113" s="30" t="s">
        <v>170</v>
      </c>
      <c r="C113" s="52">
        <v>1400</v>
      </c>
      <c r="D113" s="52">
        <v>693.51</v>
      </c>
      <c r="E113" s="52">
        <v>1400</v>
      </c>
      <c r="F113" s="52">
        <v>1400</v>
      </c>
      <c r="G113" s="52">
        <v>1400</v>
      </c>
      <c r="H113" s="52">
        <v>1400</v>
      </c>
      <c r="J113" s="83">
        <f t="shared" si="3"/>
        <v>706.49</v>
      </c>
    </row>
    <row r="114" spans="1:10" ht="15">
      <c r="A114" s="51">
        <v>103</v>
      </c>
      <c r="B114" s="30" t="s">
        <v>160</v>
      </c>
      <c r="C114" s="52">
        <v>1200</v>
      </c>
      <c r="D114" s="52">
        <v>102.6</v>
      </c>
      <c r="E114" s="52">
        <v>1200</v>
      </c>
      <c r="F114" s="52">
        <v>1200</v>
      </c>
      <c r="G114" s="52">
        <v>1200</v>
      </c>
      <c r="H114" s="52">
        <v>1200</v>
      </c>
      <c r="J114" s="83">
        <f t="shared" si="3"/>
        <v>1097.4</v>
      </c>
    </row>
    <row r="115" spans="1:10" ht="12.75" customHeight="1">
      <c r="A115" s="53">
        <v>104</v>
      </c>
      <c r="B115" s="30" t="s">
        <v>92</v>
      </c>
      <c r="C115" s="52">
        <v>4000</v>
      </c>
      <c r="D115" s="52">
        <v>2167.66</v>
      </c>
      <c r="E115" s="52">
        <v>4000</v>
      </c>
      <c r="F115" s="52">
        <v>4000</v>
      </c>
      <c r="G115" s="52">
        <v>4000</v>
      </c>
      <c r="H115" s="52">
        <v>4000</v>
      </c>
      <c r="J115" s="83">
        <f t="shared" si="3"/>
        <v>1832.3400000000001</v>
      </c>
    </row>
    <row r="116" spans="1:10" ht="12.75" customHeight="1">
      <c r="A116" s="51">
        <v>105</v>
      </c>
      <c r="B116" s="30" t="s">
        <v>171</v>
      </c>
      <c r="C116" s="52">
        <v>100</v>
      </c>
      <c r="D116" s="52">
        <v>0</v>
      </c>
      <c r="E116" s="52">
        <v>100</v>
      </c>
      <c r="F116" s="52">
        <v>100</v>
      </c>
      <c r="G116" s="52">
        <v>100</v>
      </c>
      <c r="H116" s="52">
        <v>100</v>
      </c>
      <c r="J116" s="83">
        <f t="shared" si="3"/>
        <v>100</v>
      </c>
    </row>
    <row r="117" spans="1:10" ht="22.5" customHeight="1">
      <c r="A117" s="37"/>
      <c r="B117" s="38"/>
      <c r="C117" s="33"/>
      <c r="D117" s="33"/>
      <c r="E117" s="33"/>
      <c r="F117" s="33"/>
      <c r="G117" s="17"/>
      <c r="H117" s="17"/>
      <c r="J117" s="83"/>
    </row>
    <row r="118" spans="1:10" ht="13.5" customHeight="1">
      <c r="A118" s="58"/>
      <c r="B118" s="59" t="s">
        <v>35</v>
      </c>
      <c r="C118" s="84" t="s">
        <v>127</v>
      </c>
      <c r="D118" s="84" t="s">
        <v>127</v>
      </c>
      <c r="E118" s="84" t="s">
        <v>149</v>
      </c>
      <c r="F118" s="84" t="s">
        <v>193</v>
      </c>
      <c r="G118" s="84" t="s">
        <v>127</v>
      </c>
      <c r="H118" s="84" t="s">
        <v>149</v>
      </c>
      <c r="J118" s="83"/>
    </row>
    <row r="119" spans="1:10" ht="30.75" customHeight="1">
      <c r="A119" s="60"/>
      <c r="B119" s="61"/>
      <c r="C119" s="146" t="s">
        <v>194</v>
      </c>
      <c r="D119" s="146" t="s">
        <v>221</v>
      </c>
      <c r="E119" s="146" t="s">
        <v>194</v>
      </c>
      <c r="F119" s="146" t="s">
        <v>194</v>
      </c>
      <c r="G119" s="85" t="s">
        <v>104</v>
      </c>
      <c r="H119" s="85" t="s">
        <v>104</v>
      </c>
      <c r="J119" s="83"/>
    </row>
    <row r="120" spans="1:10" ht="15" customHeight="1">
      <c r="A120" s="12">
        <v>106</v>
      </c>
      <c r="B120" s="27" t="s">
        <v>93</v>
      </c>
      <c r="C120" s="69">
        <f aca="true" t="shared" si="7" ref="C120:H120">SUM(C121:C131)</f>
        <v>49700</v>
      </c>
      <c r="D120" s="69">
        <f t="shared" si="7"/>
        <v>22322.98</v>
      </c>
      <c r="E120" s="69">
        <f t="shared" si="7"/>
        <v>49700</v>
      </c>
      <c r="F120" s="69">
        <f t="shared" si="7"/>
        <v>49700</v>
      </c>
      <c r="G120" s="69">
        <f t="shared" si="7"/>
        <v>45404</v>
      </c>
      <c r="H120" s="69">
        <f t="shared" si="7"/>
        <v>45404</v>
      </c>
      <c r="J120" s="83">
        <f t="shared" si="3"/>
        <v>27377.02</v>
      </c>
    </row>
    <row r="121" spans="1:10" ht="15">
      <c r="A121" s="14">
        <v>107</v>
      </c>
      <c r="B121" s="30" t="s">
        <v>94</v>
      </c>
      <c r="C121" s="42">
        <v>2000</v>
      </c>
      <c r="D121" s="42">
        <v>436.05</v>
      </c>
      <c r="E121" s="42">
        <v>2000</v>
      </c>
      <c r="F121" s="42">
        <v>2000</v>
      </c>
      <c r="G121" s="42">
        <v>1000</v>
      </c>
      <c r="H121" s="42">
        <v>1000</v>
      </c>
      <c r="J121" s="83">
        <f t="shared" si="3"/>
        <v>1563.95</v>
      </c>
    </row>
    <row r="122" spans="1:10" ht="15" customHeight="1">
      <c r="A122" s="14">
        <v>108</v>
      </c>
      <c r="B122" s="30" t="s">
        <v>95</v>
      </c>
      <c r="C122" s="42">
        <v>30000</v>
      </c>
      <c r="D122" s="42">
        <v>13268.2</v>
      </c>
      <c r="E122" s="42">
        <v>30000</v>
      </c>
      <c r="F122" s="42">
        <v>30000</v>
      </c>
      <c r="G122" s="42">
        <v>30000</v>
      </c>
      <c r="H122" s="42">
        <v>30000</v>
      </c>
      <c r="J122" s="83">
        <f t="shared" si="3"/>
        <v>16731.8</v>
      </c>
    </row>
    <row r="123" spans="1:10" ht="12" customHeight="1">
      <c r="A123" s="14">
        <v>109</v>
      </c>
      <c r="B123" s="30" t="s">
        <v>107</v>
      </c>
      <c r="C123" s="42">
        <v>1200</v>
      </c>
      <c r="D123" s="42">
        <v>200.79</v>
      </c>
      <c r="E123" s="42">
        <v>1200</v>
      </c>
      <c r="F123" s="42">
        <v>1200</v>
      </c>
      <c r="G123" s="42">
        <v>1200</v>
      </c>
      <c r="H123" s="42">
        <v>1200</v>
      </c>
      <c r="J123" s="83">
        <f t="shared" si="3"/>
        <v>999.21</v>
      </c>
    </row>
    <row r="124" spans="1:10" ht="12.75" customHeight="1">
      <c r="A124" s="14">
        <v>110</v>
      </c>
      <c r="B124" s="30" t="s">
        <v>96</v>
      </c>
      <c r="C124" s="42">
        <v>500</v>
      </c>
      <c r="D124" s="42">
        <v>29.5</v>
      </c>
      <c r="E124" s="42">
        <v>500</v>
      </c>
      <c r="F124" s="42">
        <v>500</v>
      </c>
      <c r="G124" s="42">
        <v>410</v>
      </c>
      <c r="H124" s="42">
        <v>410</v>
      </c>
      <c r="J124" s="83">
        <f t="shared" si="3"/>
        <v>470.5</v>
      </c>
    </row>
    <row r="125" spans="1:10" ht="12.75" customHeight="1">
      <c r="A125" s="14">
        <v>111</v>
      </c>
      <c r="B125" s="30" t="s">
        <v>211</v>
      </c>
      <c r="C125" s="42">
        <v>700</v>
      </c>
      <c r="D125" s="42">
        <v>671</v>
      </c>
      <c r="E125" s="42">
        <v>700</v>
      </c>
      <c r="F125" s="42">
        <v>700</v>
      </c>
      <c r="G125" s="42">
        <v>400</v>
      </c>
      <c r="H125" s="42">
        <v>400</v>
      </c>
      <c r="J125" s="83">
        <f t="shared" si="3"/>
        <v>29</v>
      </c>
    </row>
    <row r="126" spans="1:10" ht="13.5" customHeight="1">
      <c r="A126" s="14">
        <v>112</v>
      </c>
      <c r="B126" s="30" t="s">
        <v>212</v>
      </c>
      <c r="C126" s="42">
        <v>300</v>
      </c>
      <c r="D126" s="42">
        <v>362.5</v>
      </c>
      <c r="E126" s="42">
        <v>300</v>
      </c>
      <c r="F126" s="42">
        <v>300</v>
      </c>
      <c r="G126" s="42">
        <v>200</v>
      </c>
      <c r="H126" s="42">
        <v>200</v>
      </c>
      <c r="I126" s="71"/>
      <c r="J126" s="83">
        <f t="shared" si="3"/>
        <v>-62.5</v>
      </c>
    </row>
    <row r="127" spans="1:10" ht="14.25" customHeight="1">
      <c r="A127" s="14">
        <v>113</v>
      </c>
      <c r="B127" s="30" t="s">
        <v>97</v>
      </c>
      <c r="C127" s="42">
        <v>10000</v>
      </c>
      <c r="D127" s="42">
        <v>4426</v>
      </c>
      <c r="E127" s="42">
        <v>10000</v>
      </c>
      <c r="F127" s="42">
        <v>10000</v>
      </c>
      <c r="G127" s="42">
        <v>8852</v>
      </c>
      <c r="H127" s="42">
        <v>8852</v>
      </c>
      <c r="J127" s="83">
        <f t="shared" si="3"/>
        <v>5574</v>
      </c>
    </row>
    <row r="128" spans="1:10" ht="14.25" customHeight="1">
      <c r="A128" s="14">
        <v>114</v>
      </c>
      <c r="B128" s="30" t="s">
        <v>118</v>
      </c>
      <c r="C128" s="42">
        <v>400</v>
      </c>
      <c r="D128" s="42">
        <v>402.6</v>
      </c>
      <c r="E128" s="42">
        <v>400</v>
      </c>
      <c r="F128" s="42">
        <v>400</v>
      </c>
      <c r="G128" s="42">
        <v>380</v>
      </c>
      <c r="H128" s="42">
        <v>380</v>
      </c>
      <c r="J128" s="83">
        <f t="shared" si="3"/>
        <v>-2.6000000000000227</v>
      </c>
    </row>
    <row r="129" spans="1:10" ht="12.75" customHeight="1">
      <c r="A129" s="14">
        <v>115</v>
      </c>
      <c r="B129" s="30" t="s">
        <v>98</v>
      </c>
      <c r="C129" s="42">
        <v>800</v>
      </c>
      <c r="D129" s="42">
        <v>0</v>
      </c>
      <c r="E129" s="42">
        <v>800</v>
      </c>
      <c r="F129" s="42">
        <v>800</v>
      </c>
      <c r="G129" s="42">
        <v>780</v>
      </c>
      <c r="H129" s="42">
        <v>780</v>
      </c>
      <c r="J129" s="83">
        <f t="shared" si="3"/>
        <v>800</v>
      </c>
    </row>
    <row r="130" spans="1:10" ht="14.25" customHeight="1">
      <c r="A130" s="14">
        <v>116</v>
      </c>
      <c r="B130" s="30" t="s">
        <v>99</v>
      </c>
      <c r="C130" s="42">
        <v>800</v>
      </c>
      <c r="D130" s="42">
        <v>1851.74</v>
      </c>
      <c r="E130" s="42">
        <v>800</v>
      </c>
      <c r="F130" s="42">
        <v>800</v>
      </c>
      <c r="G130" s="42">
        <v>782</v>
      </c>
      <c r="H130" s="42">
        <v>782</v>
      </c>
      <c r="J130" s="83">
        <f t="shared" si="3"/>
        <v>-1051.74</v>
      </c>
    </row>
    <row r="131" spans="1:10" ht="15">
      <c r="A131" s="14">
        <v>117</v>
      </c>
      <c r="B131" s="30" t="s">
        <v>100</v>
      </c>
      <c r="C131" s="42">
        <v>3000</v>
      </c>
      <c r="D131" s="42">
        <v>674.6</v>
      </c>
      <c r="E131" s="42">
        <v>3000</v>
      </c>
      <c r="F131" s="42">
        <v>3000</v>
      </c>
      <c r="G131" s="42">
        <v>1400</v>
      </c>
      <c r="H131" s="42">
        <v>1400</v>
      </c>
      <c r="J131" s="83">
        <f t="shared" si="3"/>
        <v>2325.4</v>
      </c>
    </row>
    <row r="132" spans="1:10" ht="15">
      <c r="A132" s="17"/>
      <c r="B132" s="31"/>
      <c r="C132" s="31"/>
      <c r="D132" s="31"/>
      <c r="E132" s="31"/>
      <c r="F132" s="31"/>
      <c r="G132" s="129"/>
      <c r="H132" s="129"/>
      <c r="J132" s="83">
        <f t="shared" si="3"/>
        <v>0</v>
      </c>
    </row>
    <row r="133" spans="1:10" ht="15.75" customHeight="1">
      <c r="A133" s="37"/>
      <c r="B133" s="38"/>
      <c r="C133" s="38"/>
      <c r="D133" s="38"/>
      <c r="E133" s="38"/>
      <c r="F133" s="38"/>
      <c r="G133" s="130"/>
      <c r="H133" s="130"/>
      <c r="J133" s="83">
        <f t="shared" si="3"/>
        <v>0</v>
      </c>
    </row>
    <row r="134" spans="1:10" ht="17.25" customHeight="1">
      <c r="A134" s="12">
        <v>118</v>
      </c>
      <c r="B134" s="27" t="s">
        <v>200</v>
      </c>
      <c r="C134" s="69">
        <f>SUM(C135:C145)</f>
        <v>70670</v>
      </c>
      <c r="D134" s="69">
        <f>SUM(D135:D145)</f>
        <v>27354.28</v>
      </c>
      <c r="E134" s="69">
        <f>SUM(E135:E145)</f>
        <v>70670</v>
      </c>
      <c r="F134" s="69">
        <f>SUM(F135:F145)</f>
        <v>70670</v>
      </c>
      <c r="G134" s="69">
        <f>SUM(G135:G142)</f>
        <v>16050</v>
      </c>
      <c r="H134" s="69">
        <f>SUM(H135:H142)</f>
        <v>16050</v>
      </c>
      <c r="J134" s="83">
        <f t="shared" si="3"/>
        <v>43315.72</v>
      </c>
    </row>
    <row r="135" spans="1:10" ht="14.25" customHeight="1">
      <c r="A135" s="14">
        <v>119</v>
      </c>
      <c r="B135" s="39" t="s">
        <v>101</v>
      </c>
      <c r="C135" s="42">
        <v>870</v>
      </c>
      <c r="D135" s="42">
        <v>1107.82</v>
      </c>
      <c r="E135" s="42">
        <v>870</v>
      </c>
      <c r="F135" s="42">
        <v>870</v>
      </c>
      <c r="G135" s="42">
        <v>870</v>
      </c>
      <c r="H135" s="42">
        <v>870</v>
      </c>
      <c r="J135" s="83">
        <f aca="true" t="shared" si="8" ref="J135:J194">C135-D135</f>
        <v>-237.81999999999994</v>
      </c>
    </row>
    <row r="136" spans="1:10" ht="15">
      <c r="A136" s="14">
        <v>120</v>
      </c>
      <c r="B136" s="40" t="s">
        <v>110</v>
      </c>
      <c r="C136" s="42">
        <v>0</v>
      </c>
      <c r="D136" s="42">
        <v>18.5</v>
      </c>
      <c r="E136" s="42">
        <v>0</v>
      </c>
      <c r="F136" s="42">
        <v>0</v>
      </c>
      <c r="G136" s="42">
        <v>0</v>
      </c>
      <c r="H136" s="42">
        <v>0</v>
      </c>
      <c r="J136" s="83">
        <f t="shared" si="8"/>
        <v>-18.5</v>
      </c>
    </row>
    <row r="137" spans="1:10" ht="13.5" customHeight="1">
      <c r="A137" s="14">
        <v>121</v>
      </c>
      <c r="B137" s="40" t="s">
        <v>112</v>
      </c>
      <c r="C137" s="42">
        <v>9330</v>
      </c>
      <c r="D137" s="42">
        <v>0</v>
      </c>
      <c r="E137" s="42">
        <v>9330</v>
      </c>
      <c r="F137" s="42">
        <v>9330</v>
      </c>
      <c r="G137" s="42">
        <v>9330</v>
      </c>
      <c r="H137" s="42">
        <v>9330</v>
      </c>
      <c r="J137" s="83">
        <f t="shared" si="8"/>
        <v>9330</v>
      </c>
    </row>
    <row r="138" spans="1:10" ht="14.25" customHeight="1">
      <c r="A138" s="14">
        <v>122</v>
      </c>
      <c r="B138" s="40" t="s">
        <v>111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J138" s="83">
        <f t="shared" si="8"/>
        <v>0</v>
      </c>
    </row>
    <row r="139" spans="1:10" ht="12.75" customHeight="1">
      <c r="A139" s="14">
        <v>123</v>
      </c>
      <c r="B139" s="40" t="s">
        <v>113</v>
      </c>
      <c r="C139" s="42">
        <v>1130</v>
      </c>
      <c r="D139" s="42">
        <v>0</v>
      </c>
      <c r="E139" s="42">
        <v>1130</v>
      </c>
      <c r="F139" s="42">
        <v>1130</v>
      </c>
      <c r="G139" s="42">
        <v>1130</v>
      </c>
      <c r="H139" s="42">
        <v>1130</v>
      </c>
      <c r="J139" s="83">
        <f t="shared" si="8"/>
        <v>1130</v>
      </c>
    </row>
    <row r="140" spans="1:10" ht="15">
      <c r="A140" s="14">
        <v>124</v>
      </c>
      <c r="B140" s="39" t="s">
        <v>102</v>
      </c>
      <c r="C140" s="42">
        <v>4320</v>
      </c>
      <c r="D140" s="42">
        <v>1020.4</v>
      </c>
      <c r="E140" s="42">
        <v>4320</v>
      </c>
      <c r="F140" s="42">
        <v>4320</v>
      </c>
      <c r="G140" s="42">
        <v>4320</v>
      </c>
      <c r="H140" s="42">
        <v>4320</v>
      </c>
      <c r="J140" s="83">
        <f t="shared" si="8"/>
        <v>3299.6</v>
      </c>
    </row>
    <row r="141" spans="1:10" ht="12" customHeight="1">
      <c r="A141" s="14">
        <v>125</v>
      </c>
      <c r="B141" s="39" t="s">
        <v>126</v>
      </c>
      <c r="C141" s="42">
        <v>200</v>
      </c>
      <c r="D141" s="42">
        <v>0</v>
      </c>
      <c r="E141" s="42">
        <v>200</v>
      </c>
      <c r="F141" s="42">
        <v>200</v>
      </c>
      <c r="G141" s="42">
        <v>200</v>
      </c>
      <c r="H141" s="42">
        <v>200</v>
      </c>
      <c r="J141" s="83">
        <f t="shared" si="8"/>
        <v>200</v>
      </c>
    </row>
    <row r="142" spans="1:10" ht="13.5" customHeight="1">
      <c r="A142" s="14">
        <v>126</v>
      </c>
      <c r="B142" s="39" t="s">
        <v>125</v>
      </c>
      <c r="C142" s="42">
        <v>200</v>
      </c>
      <c r="D142" s="42">
        <v>0</v>
      </c>
      <c r="E142" s="42">
        <v>200</v>
      </c>
      <c r="F142" s="42">
        <v>200</v>
      </c>
      <c r="G142" s="42">
        <v>200</v>
      </c>
      <c r="H142" s="42">
        <v>200</v>
      </c>
      <c r="J142" s="83">
        <f t="shared" si="8"/>
        <v>200</v>
      </c>
    </row>
    <row r="143" spans="1:10" ht="15">
      <c r="A143" s="14">
        <v>127</v>
      </c>
      <c r="B143" s="40" t="s">
        <v>199</v>
      </c>
      <c r="C143" s="70">
        <v>25210</v>
      </c>
      <c r="D143" s="70">
        <v>12603.78</v>
      </c>
      <c r="E143" s="70">
        <v>25210</v>
      </c>
      <c r="F143" s="70">
        <v>25210</v>
      </c>
      <c r="G143" s="70">
        <v>50420</v>
      </c>
      <c r="H143" s="70">
        <v>50420</v>
      </c>
      <c r="J143" s="83">
        <f t="shared" si="8"/>
        <v>12606.22</v>
      </c>
    </row>
    <row r="144" spans="1:10" ht="15">
      <c r="A144" s="14">
        <v>128</v>
      </c>
      <c r="B144" s="40" t="s">
        <v>198</v>
      </c>
      <c r="C144" s="70">
        <v>25210</v>
      </c>
      <c r="D144" s="70">
        <v>12603.78</v>
      </c>
      <c r="E144" s="70">
        <v>25210</v>
      </c>
      <c r="F144" s="70">
        <v>25210</v>
      </c>
      <c r="G144" s="70"/>
      <c r="H144" s="70"/>
      <c r="J144" s="83">
        <f t="shared" si="8"/>
        <v>12606.22</v>
      </c>
    </row>
    <row r="145" spans="1:10" s="111" customFormat="1" ht="25.5" customHeight="1">
      <c r="A145" s="14">
        <v>129</v>
      </c>
      <c r="B145" s="149" t="s">
        <v>114</v>
      </c>
      <c r="C145" s="124">
        <v>4200</v>
      </c>
      <c r="D145" s="124">
        <v>0</v>
      </c>
      <c r="E145" s="124">
        <v>4200</v>
      </c>
      <c r="F145" s="124">
        <v>4200</v>
      </c>
      <c r="G145" s="124">
        <v>4200</v>
      </c>
      <c r="H145" s="124">
        <v>4200</v>
      </c>
      <c r="I145" s="110"/>
      <c r="J145" s="83">
        <f t="shared" si="8"/>
        <v>4200</v>
      </c>
    </row>
    <row r="146" spans="1:10" ht="11.25" customHeight="1">
      <c r="A146" s="134"/>
      <c r="B146" s="100"/>
      <c r="C146" s="100"/>
      <c r="D146" s="100"/>
      <c r="E146" s="100"/>
      <c r="F146" s="100"/>
      <c r="G146" s="101"/>
      <c r="H146" s="101"/>
      <c r="J146" s="83"/>
    </row>
    <row r="147" spans="1:10" ht="16.5" customHeight="1">
      <c r="A147" s="135"/>
      <c r="B147" s="132"/>
      <c r="C147" s="132"/>
      <c r="D147" s="132"/>
      <c r="E147" s="132"/>
      <c r="F147" s="132"/>
      <c r="G147" s="133"/>
      <c r="H147" s="133"/>
      <c r="J147" s="83"/>
    </row>
    <row r="148" spans="1:10" ht="15">
      <c r="A148" s="81">
        <v>130</v>
      </c>
      <c r="B148" s="75" t="s">
        <v>116</v>
      </c>
      <c r="C148" s="73">
        <f aca="true" t="shared" si="9" ref="C148:H148">SUM(C149:C158)</f>
        <v>30800</v>
      </c>
      <c r="D148" s="73">
        <f t="shared" si="9"/>
        <v>11338.150000000001</v>
      </c>
      <c r="E148" s="73">
        <f t="shared" si="9"/>
        <v>30800</v>
      </c>
      <c r="F148" s="73">
        <f t="shared" si="9"/>
        <v>30800</v>
      </c>
      <c r="G148" s="74">
        <f t="shared" si="9"/>
        <v>30400</v>
      </c>
      <c r="H148" s="74">
        <f t="shared" si="9"/>
        <v>30400</v>
      </c>
      <c r="J148" s="83">
        <f t="shared" si="8"/>
        <v>19461.85</v>
      </c>
    </row>
    <row r="149" spans="1:10" ht="15">
      <c r="A149" s="91">
        <v>131</v>
      </c>
      <c r="B149" s="98" t="s">
        <v>145</v>
      </c>
      <c r="C149" s="89">
        <v>400</v>
      </c>
      <c r="D149" s="89">
        <v>0</v>
      </c>
      <c r="E149" s="89">
        <v>400</v>
      </c>
      <c r="F149" s="89">
        <v>400</v>
      </c>
      <c r="G149" s="72">
        <v>400</v>
      </c>
      <c r="H149" s="72">
        <v>400</v>
      </c>
      <c r="J149" s="83">
        <f t="shared" si="8"/>
        <v>400</v>
      </c>
    </row>
    <row r="150" spans="1:10" ht="15">
      <c r="A150" s="91">
        <v>132</v>
      </c>
      <c r="B150" s="98" t="s">
        <v>138</v>
      </c>
      <c r="C150" s="89">
        <v>0</v>
      </c>
      <c r="D150" s="89">
        <v>0</v>
      </c>
      <c r="E150" s="89">
        <v>0</v>
      </c>
      <c r="F150" s="89">
        <v>0</v>
      </c>
      <c r="G150" s="72">
        <v>0</v>
      </c>
      <c r="H150" s="72">
        <v>0</v>
      </c>
      <c r="J150" s="83">
        <f t="shared" si="8"/>
        <v>0</v>
      </c>
    </row>
    <row r="151" spans="1:10" ht="15">
      <c r="A151" s="91">
        <v>133</v>
      </c>
      <c r="B151" s="98" t="s">
        <v>139</v>
      </c>
      <c r="C151" s="89">
        <v>4000</v>
      </c>
      <c r="D151" s="89">
        <v>0</v>
      </c>
      <c r="E151" s="89">
        <v>4000</v>
      </c>
      <c r="F151" s="89">
        <v>4000</v>
      </c>
      <c r="G151" s="72">
        <v>4000</v>
      </c>
      <c r="H151" s="72">
        <v>4000</v>
      </c>
      <c r="J151" s="83">
        <f t="shared" si="8"/>
        <v>4000</v>
      </c>
    </row>
    <row r="152" spans="1:10" ht="15">
      <c r="A152" s="91">
        <v>134</v>
      </c>
      <c r="B152" s="98" t="s">
        <v>140</v>
      </c>
      <c r="C152" s="89">
        <v>0</v>
      </c>
      <c r="D152" s="89">
        <v>0</v>
      </c>
      <c r="E152" s="89">
        <v>0</v>
      </c>
      <c r="F152" s="89">
        <v>0</v>
      </c>
      <c r="G152" s="72">
        <v>0</v>
      </c>
      <c r="H152" s="72">
        <v>0</v>
      </c>
      <c r="J152" s="83">
        <f t="shared" si="8"/>
        <v>0</v>
      </c>
    </row>
    <row r="153" spans="1:10" ht="15">
      <c r="A153" s="91">
        <v>135</v>
      </c>
      <c r="B153" s="98" t="s">
        <v>141</v>
      </c>
      <c r="C153" s="89">
        <v>500</v>
      </c>
      <c r="D153" s="89">
        <v>0</v>
      </c>
      <c r="E153" s="89">
        <v>500</v>
      </c>
      <c r="F153" s="89">
        <v>500</v>
      </c>
      <c r="G153" s="72">
        <v>500</v>
      </c>
      <c r="H153" s="72">
        <v>500</v>
      </c>
      <c r="J153" s="83">
        <f t="shared" si="8"/>
        <v>500</v>
      </c>
    </row>
    <row r="154" spans="1:10" ht="15">
      <c r="A154" s="91">
        <v>136</v>
      </c>
      <c r="B154" s="98" t="s">
        <v>142</v>
      </c>
      <c r="C154" s="89">
        <v>1920</v>
      </c>
      <c r="D154" s="89">
        <v>510.2</v>
      </c>
      <c r="E154" s="89">
        <v>1920</v>
      </c>
      <c r="F154" s="89">
        <v>1920</v>
      </c>
      <c r="G154" s="72">
        <v>1920</v>
      </c>
      <c r="H154" s="72">
        <v>1920</v>
      </c>
      <c r="J154" s="83">
        <f t="shared" si="8"/>
        <v>1409.8</v>
      </c>
    </row>
    <row r="155" spans="1:10" ht="15">
      <c r="A155" s="91">
        <v>137</v>
      </c>
      <c r="B155" s="98" t="s">
        <v>143</v>
      </c>
      <c r="C155" s="89">
        <v>200</v>
      </c>
      <c r="D155" s="89">
        <v>0</v>
      </c>
      <c r="E155" s="89">
        <v>200</v>
      </c>
      <c r="F155" s="89">
        <v>200</v>
      </c>
      <c r="G155" s="72">
        <v>0</v>
      </c>
      <c r="H155" s="72">
        <v>0</v>
      </c>
      <c r="J155" s="83">
        <f t="shared" si="8"/>
        <v>200</v>
      </c>
    </row>
    <row r="156" spans="1:10" ht="15">
      <c r="A156" s="91">
        <v>138</v>
      </c>
      <c r="B156" s="98" t="s">
        <v>144</v>
      </c>
      <c r="C156" s="89">
        <v>200</v>
      </c>
      <c r="D156" s="89">
        <v>0</v>
      </c>
      <c r="E156" s="89">
        <v>200</v>
      </c>
      <c r="F156" s="89">
        <v>200</v>
      </c>
      <c r="G156" s="72">
        <v>0</v>
      </c>
      <c r="H156" s="72">
        <v>0</v>
      </c>
      <c r="J156" s="83">
        <f t="shared" si="8"/>
        <v>200</v>
      </c>
    </row>
    <row r="157" spans="1:10" s="113" customFormat="1" ht="20.25" customHeight="1">
      <c r="A157" s="91">
        <v>139</v>
      </c>
      <c r="B157" s="115" t="s">
        <v>117</v>
      </c>
      <c r="C157" s="116">
        <v>21660</v>
      </c>
      <c r="D157" s="116">
        <v>10827.95</v>
      </c>
      <c r="E157" s="116">
        <v>21660</v>
      </c>
      <c r="F157" s="116">
        <v>21660</v>
      </c>
      <c r="G157" s="114">
        <v>21660</v>
      </c>
      <c r="H157" s="114">
        <v>21660</v>
      </c>
      <c r="I157" s="112"/>
      <c r="J157" s="83">
        <f t="shared" si="8"/>
        <v>10832.05</v>
      </c>
    </row>
    <row r="158" spans="1:10" s="111" customFormat="1" ht="24.75" customHeight="1">
      <c r="A158" s="91">
        <v>140</v>
      </c>
      <c r="B158" s="117" t="s">
        <v>150</v>
      </c>
      <c r="C158" s="118">
        <v>1920</v>
      </c>
      <c r="D158" s="118">
        <v>0</v>
      </c>
      <c r="E158" s="118">
        <v>1920</v>
      </c>
      <c r="F158" s="118">
        <v>1920</v>
      </c>
      <c r="G158" s="119">
        <v>1920</v>
      </c>
      <c r="H158" s="119">
        <v>1920</v>
      </c>
      <c r="I158" s="110"/>
      <c r="J158" s="83">
        <f t="shared" si="8"/>
        <v>1920</v>
      </c>
    </row>
    <row r="159" spans="1:10" s="111" customFormat="1" ht="24.75" customHeight="1">
      <c r="A159" s="131"/>
      <c r="B159" s="150"/>
      <c r="C159" s="150"/>
      <c r="D159" s="150"/>
      <c r="E159" s="150"/>
      <c r="F159" s="150"/>
      <c r="G159" s="151"/>
      <c r="H159" s="151"/>
      <c r="I159" s="110"/>
      <c r="J159" s="83"/>
    </row>
    <row r="160" spans="1:10" s="161" customFormat="1" ht="15">
      <c r="A160" s="155">
        <v>141</v>
      </c>
      <c r="B160" s="156" t="s">
        <v>131</v>
      </c>
      <c r="C160" s="157">
        <f aca="true" t="shared" si="10" ref="C160:H160">SUM(C161:C169)</f>
        <v>5640</v>
      </c>
      <c r="D160" s="157">
        <f t="shared" si="10"/>
        <v>2200.69</v>
      </c>
      <c r="E160" s="157">
        <f t="shared" si="10"/>
        <v>5640</v>
      </c>
      <c r="F160" s="157">
        <f t="shared" si="10"/>
        <v>5640</v>
      </c>
      <c r="G160" s="160">
        <f t="shared" si="10"/>
        <v>6820</v>
      </c>
      <c r="H160" s="160">
        <f t="shared" si="10"/>
        <v>6820</v>
      </c>
      <c r="J160" s="83">
        <f t="shared" si="8"/>
        <v>3439.31</v>
      </c>
    </row>
    <row r="161" spans="1:10" s="161" customFormat="1" ht="15">
      <c r="A161" s="152">
        <v>142</v>
      </c>
      <c r="B161" s="154" t="s">
        <v>213</v>
      </c>
      <c r="C161" s="153">
        <v>400</v>
      </c>
      <c r="D161" s="153">
        <v>399.49</v>
      </c>
      <c r="E161" s="153">
        <v>400</v>
      </c>
      <c r="F161" s="153">
        <v>400</v>
      </c>
      <c r="G161" s="160">
        <v>400</v>
      </c>
      <c r="H161" s="160">
        <v>400</v>
      </c>
      <c r="J161" s="83">
        <f t="shared" si="8"/>
        <v>0.5099999999999909</v>
      </c>
    </row>
    <row r="162" spans="1:10" s="161" customFormat="1" ht="15">
      <c r="A162" s="152">
        <v>143</v>
      </c>
      <c r="B162" s="154" t="s">
        <v>226</v>
      </c>
      <c r="C162" s="153">
        <v>0</v>
      </c>
      <c r="D162" s="153">
        <v>1291</v>
      </c>
      <c r="E162" s="153"/>
      <c r="F162" s="153"/>
      <c r="G162" s="160"/>
      <c r="H162" s="160"/>
      <c r="J162" s="83">
        <f t="shared" si="8"/>
        <v>-1291</v>
      </c>
    </row>
    <row r="163" spans="1:10" s="161" customFormat="1" ht="15">
      <c r="A163" s="152">
        <v>144</v>
      </c>
      <c r="B163" s="154" t="s">
        <v>214</v>
      </c>
      <c r="C163" s="153">
        <v>0</v>
      </c>
      <c r="D163" s="153">
        <v>0</v>
      </c>
      <c r="E163" s="153">
        <v>0</v>
      </c>
      <c r="F163" s="153">
        <v>0</v>
      </c>
      <c r="G163" s="160">
        <v>0</v>
      </c>
      <c r="H163" s="160">
        <v>0</v>
      </c>
      <c r="J163" s="83">
        <f t="shared" si="8"/>
        <v>0</v>
      </c>
    </row>
    <row r="164" spans="1:10" s="161" customFormat="1" ht="15">
      <c r="A164" s="152">
        <v>145</v>
      </c>
      <c r="B164" s="154" t="s">
        <v>215</v>
      </c>
      <c r="C164" s="153">
        <v>3000</v>
      </c>
      <c r="D164" s="153">
        <v>0</v>
      </c>
      <c r="E164" s="153">
        <v>3000</v>
      </c>
      <c r="F164" s="153">
        <v>3000</v>
      </c>
      <c r="G164" s="160">
        <v>4000</v>
      </c>
      <c r="H164" s="160">
        <v>4000</v>
      </c>
      <c r="J164" s="83">
        <f t="shared" si="8"/>
        <v>3000</v>
      </c>
    </row>
    <row r="165" spans="1:10" s="161" customFormat="1" ht="15">
      <c r="A165" s="152">
        <v>146</v>
      </c>
      <c r="B165" s="154" t="s">
        <v>216</v>
      </c>
      <c r="C165" s="153">
        <v>0</v>
      </c>
      <c r="D165" s="153">
        <v>0</v>
      </c>
      <c r="E165" s="153">
        <v>0</v>
      </c>
      <c r="F165" s="153">
        <v>0</v>
      </c>
      <c r="G165" s="160">
        <v>0</v>
      </c>
      <c r="H165" s="160">
        <v>0</v>
      </c>
      <c r="J165" s="83">
        <f t="shared" si="8"/>
        <v>0</v>
      </c>
    </row>
    <row r="166" spans="1:10" s="161" customFormat="1" ht="15">
      <c r="A166" s="152">
        <v>147</v>
      </c>
      <c r="B166" s="154" t="s">
        <v>218</v>
      </c>
      <c r="C166" s="153">
        <v>400</v>
      </c>
      <c r="D166" s="153">
        <v>0</v>
      </c>
      <c r="E166" s="153">
        <v>400</v>
      </c>
      <c r="F166" s="153">
        <v>400</v>
      </c>
      <c r="G166" s="160">
        <v>500</v>
      </c>
      <c r="H166" s="160">
        <v>500</v>
      </c>
      <c r="J166" s="83">
        <f t="shared" si="8"/>
        <v>400</v>
      </c>
    </row>
    <row r="167" spans="1:10" s="161" customFormat="1" ht="15">
      <c r="A167" s="152">
        <v>148</v>
      </c>
      <c r="B167" s="154" t="s">
        <v>217</v>
      </c>
      <c r="C167" s="153">
        <v>1440</v>
      </c>
      <c r="D167" s="153">
        <v>510.2</v>
      </c>
      <c r="E167" s="153">
        <v>1440</v>
      </c>
      <c r="F167" s="153">
        <v>1440</v>
      </c>
      <c r="G167" s="160">
        <v>1920</v>
      </c>
      <c r="H167" s="160">
        <v>1920</v>
      </c>
      <c r="J167" s="83">
        <f t="shared" si="8"/>
        <v>929.8</v>
      </c>
    </row>
    <row r="168" spans="1:10" s="161" customFormat="1" ht="15">
      <c r="A168" s="152">
        <v>149</v>
      </c>
      <c r="B168" s="154" t="s">
        <v>219</v>
      </c>
      <c r="C168" s="153">
        <v>200</v>
      </c>
      <c r="D168" s="153">
        <v>0</v>
      </c>
      <c r="E168" s="153">
        <v>200</v>
      </c>
      <c r="F168" s="153">
        <v>200</v>
      </c>
      <c r="G168" s="160">
        <v>0</v>
      </c>
      <c r="H168" s="160">
        <v>0</v>
      </c>
      <c r="J168" s="83">
        <f t="shared" si="8"/>
        <v>200</v>
      </c>
    </row>
    <row r="169" spans="1:10" s="161" customFormat="1" ht="15">
      <c r="A169" s="152">
        <v>150</v>
      </c>
      <c r="B169" s="154" t="s">
        <v>220</v>
      </c>
      <c r="C169" s="153">
        <v>200</v>
      </c>
      <c r="D169" s="153">
        <v>0</v>
      </c>
      <c r="E169" s="153">
        <v>200</v>
      </c>
      <c r="F169" s="153">
        <v>200</v>
      </c>
      <c r="G169" s="160">
        <v>0</v>
      </c>
      <c r="H169" s="160">
        <v>0</v>
      </c>
      <c r="J169" s="83">
        <f t="shared" si="8"/>
        <v>200</v>
      </c>
    </row>
    <row r="170" spans="1:10" s="111" customFormat="1" ht="24.75" customHeight="1">
      <c r="A170" s="131"/>
      <c r="B170" s="150"/>
      <c r="C170" s="150"/>
      <c r="D170" s="150"/>
      <c r="E170" s="150"/>
      <c r="F170" s="150"/>
      <c r="G170" s="151"/>
      <c r="H170" s="151"/>
      <c r="I170" s="110"/>
      <c r="J170" s="83">
        <f t="shared" si="8"/>
        <v>0</v>
      </c>
    </row>
    <row r="171" spans="1:10" ht="15">
      <c r="A171" s="90">
        <v>151</v>
      </c>
      <c r="B171" s="92" t="s">
        <v>131</v>
      </c>
      <c r="C171" s="93">
        <f>SUM(C172:C179)</f>
        <v>680274</v>
      </c>
      <c r="D171" s="93">
        <f>SUM(D172:D180)</f>
        <v>658225.95</v>
      </c>
      <c r="E171" s="93">
        <f>SUM(E172:E179)</f>
        <v>17200</v>
      </c>
      <c r="F171" s="93">
        <f>SUM(F172:F179)</f>
        <v>17200</v>
      </c>
      <c r="G171" s="93">
        <f>SUM(G172:G178)</f>
        <v>17200</v>
      </c>
      <c r="H171" s="93">
        <f>SUM(H172:H178)</f>
        <v>17200</v>
      </c>
      <c r="J171" s="83">
        <f t="shared" si="8"/>
        <v>22048.050000000047</v>
      </c>
    </row>
    <row r="172" spans="1:10" ht="15">
      <c r="A172" s="87">
        <v>152</v>
      </c>
      <c r="B172" s="94" t="s">
        <v>228</v>
      </c>
      <c r="C172" s="96">
        <v>17200</v>
      </c>
      <c r="D172" s="96">
        <v>7170.95</v>
      </c>
      <c r="E172" s="96">
        <v>17200</v>
      </c>
      <c r="F172" s="96">
        <v>17200</v>
      </c>
      <c r="G172" s="120">
        <v>17200</v>
      </c>
      <c r="H172" s="120">
        <v>17200</v>
      </c>
      <c r="J172" s="83">
        <f t="shared" si="8"/>
        <v>10029.05</v>
      </c>
    </row>
    <row r="173" spans="1:10" ht="15">
      <c r="A173" s="99">
        <v>153</v>
      </c>
      <c r="B173" s="95" t="s">
        <v>132</v>
      </c>
      <c r="C173" s="97">
        <v>445900</v>
      </c>
      <c r="D173" s="97">
        <v>445900</v>
      </c>
      <c r="E173" s="97">
        <v>0</v>
      </c>
      <c r="F173" s="97">
        <v>0</v>
      </c>
      <c r="G173" s="120">
        <v>0</v>
      </c>
      <c r="H173" s="120">
        <v>0</v>
      </c>
      <c r="J173" s="83">
        <f t="shared" si="8"/>
        <v>0</v>
      </c>
    </row>
    <row r="174" spans="1:10" ht="15">
      <c r="A174" s="87">
        <v>154</v>
      </c>
      <c r="B174" s="95" t="s">
        <v>133</v>
      </c>
      <c r="C174" s="97">
        <v>191100</v>
      </c>
      <c r="D174" s="97">
        <v>191100</v>
      </c>
      <c r="E174" s="97">
        <v>0</v>
      </c>
      <c r="F174" s="97">
        <v>0</v>
      </c>
      <c r="G174" s="120">
        <v>0</v>
      </c>
      <c r="H174" s="120">
        <v>0</v>
      </c>
      <c r="J174" s="83">
        <f t="shared" si="8"/>
        <v>0</v>
      </c>
    </row>
    <row r="175" spans="1:10" ht="15">
      <c r="A175" s="99">
        <v>155</v>
      </c>
      <c r="B175" s="95" t="s">
        <v>134</v>
      </c>
      <c r="C175" s="97">
        <v>100</v>
      </c>
      <c r="D175" s="97">
        <v>0.38</v>
      </c>
      <c r="E175" s="97">
        <v>0</v>
      </c>
      <c r="F175" s="97">
        <v>0</v>
      </c>
      <c r="G175" s="120">
        <v>0</v>
      </c>
      <c r="H175" s="120">
        <v>0</v>
      </c>
      <c r="J175" s="83">
        <f t="shared" si="8"/>
        <v>99.62</v>
      </c>
    </row>
    <row r="176" spans="1:10" ht="25.5">
      <c r="A176" s="87">
        <v>156</v>
      </c>
      <c r="B176" s="95" t="s">
        <v>135</v>
      </c>
      <c r="C176" s="97">
        <v>9550</v>
      </c>
      <c r="D176" s="97">
        <v>9550</v>
      </c>
      <c r="E176" s="97">
        <v>0</v>
      </c>
      <c r="F176" s="97">
        <v>0</v>
      </c>
      <c r="G176" s="120">
        <v>0</v>
      </c>
      <c r="H176" s="120">
        <v>0</v>
      </c>
      <c r="J176" s="83">
        <f t="shared" si="8"/>
        <v>0</v>
      </c>
    </row>
    <row r="177" spans="1:10" ht="25.5">
      <c r="A177" s="99">
        <v>157</v>
      </c>
      <c r="B177" s="95" t="s">
        <v>136</v>
      </c>
      <c r="C177" s="97">
        <v>4504.62</v>
      </c>
      <c r="D177" s="97">
        <v>4504.62</v>
      </c>
      <c r="E177" s="97">
        <v>0</v>
      </c>
      <c r="F177" s="97">
        <v>0</v>
      </c>
      <c r="G177" s="120">
        <v>0</v>
      </c>
      <c r="H177" s="120">
        <v>0</v>
      </c>
      <c r="J177" s="83">
        <f t="shared" si="8"/>
        <v>0</v>
      </c>
    </row>
    <row r="178" spans="1:10" ht="15">
      <c r="A178" s="87">
        <v>158</v>
      </c>
      <c r="B178" s="95" t="s">
        <v>151</v>
      </c>
      <c r="C178" s="97">
        <v>10800</v>
      </c>
      <c r="D178" s="97">
        <v>0</v>
      </c>
      <c r="E178" s="97">
        <v>0</v>
      </c>
      <c r="F178" s="97">
        <v>0</v>
      </c>
      <c r="G178" s="120">
        <v>0</v>
      </c>
      <c r="H178" s="120">
        <v>0</v>
      </c>
      <c r="J178" s="83">
        <f t="shared" si="8"/>
        <v>10800</v>
      </c>
    </row>
    <row r="179" spans="1:10" ht="15">
      <c r="A179" s="99">
        <v>159</v>
      </c>
      <c r="B179" s="95" t="s">
        <v>137</v>
      </c>
      <c r="C179" s="97">
        <v>1119.38</v>
      </c>
      <c r="D179" s="97">
        <v>0</v>
      </c>
      <c r="E179" s="97">
        <v>0</v>
      </c>
      <c r="F179" s="97">
        <v>0</v>
      </c>
      <c r="G179" s="121">
        <v>0</v>
      </c>
      <c r="H179" s="121">
        <v>0</v>
      </c>
      <c r="J179" s="83">
        <f t="shared" si="8"/>
        <v>1119.38</v>
      </c>
    </row>
    <row r="180" spans="1:10" ht="24">
      <c r="A180" s="87">
        <v>160</v>
      </c>
      <c r="B180" s="126" t="s">
        <v>173</v>
      </c>
      <c r="C180" s="97">
        <v>1560</v>
      </c>
      <c r="D180" s="97">
        <v>0</v>
      </c>
      <c r="E180" s="97">
        <v>1560</v>
      </c>
      <c r="F180" s="97">
        <v>1560</v>
      </c>
      <c r="G180" s="121">
        <v>1440</v>
      </c>
      <c r="H180" s="121">
        <v>1440</v>
      </c>
      <c r="J180" s="83">
        <f t="shared" si="8"/>
        <v>1560</v>
      </c>
    </row>
    <row r="181" spans="1:10" ht="23.25" customHeight="1">
      <c r="A181" s="37"/>
      <c r="B181" s="49"/>
      <c r="C181" s="49"/>
      <c r="D181" s="49"/>
      <c r="E181" s="49"/>
      <c r="F181" s="49"/>
      <c r="G181" s="48"/>
      <c r="H181" s="48"/>
      <c r="J181" s="83"/>
    </row>
    <row r="182" spans="1:10" ht="15">
      <c r="A182" s="180"/>
      <c r="B182" s="178" t="s">
        <v>35</v>
      </c>
      <c r="C182" s="84" t="s">
        <v>127</v>
      </c>
      <c r="D182" s="84" t="s">
        <v>127</v>
      </c>
      <c r="E182" s="84" t="s">
        <v>149</v>
      </c>
      <c r="F182" s="84" t="s">
        <v>193</v>
      </c>
      <c r="G182" s="84" t="s">
        <v>127</v>
      </c>
      <c r="H182" s="84" t="s">
        <v>149</v>
      </c>
      <c r="J182" s="83"/>
    </row>
    <row r="183" spans="1:10" ht="20.25" customHeight="1">
      <c r="A183" s="181"/>
      <c r="B183" s="179"/>
      <c r="C183" s="146" t="s">
        <v>194</v>
      </c>
      <c r="D183" s="146" t="s">
        <v>221</v>
      </c>
      <c r="E183" s="146" t="s">
        <v>194</v>
      </c>
      <c r="F183" s="146" t="s">
        <v>194</v>
      </c>
      <c r="G183" s="85" t="s">
        <v>104</v>
      </c>
      <c r="H183" s="85" t="s">
        <v>104</v>
      </c>
      <c r="J183" s="83"/>
    </row>
    <row r="184" spans="1:10" ht="18" customHeight="1">
      <c r="A184" s="12">
        <v>161</v>
      </c>
      <c r="B184" s="27" t="s">
        <v>175</v>
      </c>
      <c r="C184" s="170">
        <v>0</v>
      </c>
      <c r="D184" s="170">
        <f>SUM(D185:D194)</f>
        <v>89142.3</v>
      </c>
      <c r="E184" s="164"/>
      <c r="F184" s="164"/>
      <c r="G184" s="165"/>
      <c r="H184" s="165"/>
      <c r="J184" s="83">
        <f t="shared" si="8"/>
        <v>-89142.3</v>
      </c>
    </row>
    <row r="185" spans="1:10" ht="15">
      <c r="A185" s="79">
        <v>162</v>
      </c>
      <c r="B185" s="166" t="s">
        <v>234</v>
      </c>
      <c r="C185" s="168">
        <v>0</v>
      </c>
      <c r="D185" s="169">
        <v>7100</v>
      </c>
      <c r="E185" s="164"/>
      <c r="F185" s="164"/>
      <c r="G185" s="165"/>
      <c r="H185" s="165"/>
      <c r="J185" s="83">
        <f t="shared" si="8"/>
        <v>-7100</v>
      </c>
    </row>
    <row r="186" spans="1:10" ht="15">
      <c r="A186" s="79">
        <v>163</v>
      </c>
      <c r="B186" s="166" t="s">
        <v>235</v>
      </c>
      <c r="C186" s="168">
        <v>0</v>
      </c>
      <c r="D186" s="169">
        <v>1800</v>
      </c>
      <c r="E186" s="164"/>
      <c r="F186" s="164"/>
      <c r="G186" s="165"/>
      <c r="H186" s="165"/>
      <c r="J186" s="83">
        <f t="shared" si="8"/>
        <v>-1800</v>
      </c>
    </row>
    <row r="187" spans="1:10" ht="15">
      <c r="A187" s="79">
        <v>164</v>
      </c>
      <c r="B187" s="166" t="s">
        <v>236</v>
      </c>
      <c r="C187" s="168">
        <v>0</v>
      </c>
      <c r="D187" s="169">
        <v>1123</v>
      </c>
      <c r="E187" s="164"/>
      <c r="F187" s="164"/>
      <c r="G187" s="165"/>
      <c r="H187" s="165"/>
      <c r="J187" s="83">
        <f t="shared" si="8"/>
        <v>-1123</v>
      </c>
    </row>
    <row r="188" spans="1:10" ht="15">
      <c r="A188" s="79">
        <v>165</v>
      </c>
      <c r="B188" s="166" t="s">
        <v>239</v>
      </c>
      <c r="C188" s="168">
        <v>0</v>
      </c>
      <c r="D188" s="169">
        <v>2900</v>
      </c>
      <c r="E188" s="164"/>
      <c r="F188" s="164"/>
      <c r="G188" s="165"/>
      <c r="H188" s="165"/>
      <c r="J188" s="83">
        <f t="shared" si="8"/>
        <v>-2900</v>
      </c>
    </row>
    <row r="189" spans="1:10" ht="15">
      <c r="A189" s="79">
        <v>166</v>
      </c>
      <c r="B189" s="166" t="s">
        <v>238</v>
      </c>
      <c r="C189" s="168">
        <v>0</v>
      </c>
      <c r="D189" s="169">
        <v>16351.37</v>
      </c>
      <c r="E189" s="164"/>
      <c r="F189" s="164"/>
      <c r="G189" s="165"/>
      <c r="H189" s="165"/>
      <c r="J189" s="83">
        <f t="shared" si="8"/>
        <v>-16351.37</v>
      </c>
    </row>
    <row r="190" spans="1:10" ht="30">
      <c r="A190" s="79">
        <v>167</v>
      </c>
      <c r="B190" s="166" t="s">
        <v>237</v>
      </c>
      <c r="C190" s="168">
        <v>0</v>
      </c>
      <c r="D190" s="169">
        <v>22000</v>
      </c>
      <c r="E190" s="164"/>
      <c r="F190" s="164"/>
      <c r="G190" s="165"/>
      <c r="H190" s="165"/>
      <c r="J190" s="83">
        <f t="shared" si="8"/>
        <v>-22000</v>
      </c>
    </row>
    <row r="191" spans="1:10" ht="15">
      <c r="A191" s="79">
        <v>168</v>
      </c>
      <c r="B191" s="166" t="s">
        <v>232</v>
      </c>
      <c r="C191" s="168">
        <v>0</v>
      </c>
      <c r="D191" s="169">
        <v>3507.68</v>
      </c>
      <c r="E191" s="164"/>
      <c r="F191" s="164"/>
      <c r="G191" s="165"/>
      <c r="H191" s="165"/>
      <c r="J191" s="83">
        <f t="shared" si="8"/>
        <v>-3507.68</v>
      </c>
    </row>
    <row r="192" spans="1:10" ht="15">
      <c r="A192" s="79">
        <v>169</v>
      </c>
      <c r="B192" s="166" t="s">
        <v>240</v>
      </c>
      <c r="C192" s="168">
        <v>0</v>
      </c>
      <c r="D192" s="169">
        <v>7040.25</v>
      </c>
      <c r="E192" s="164"/>
      <c r="F192" s="164"/>
      <c r="G192" s="165"/>
      <c r="H192" s="165"/>
      <c r="J192" s="83">
        <f t="shared" si="8"/>
        <v>-7040.25</v>
      </c>
    </row>
    <row r="193" spans="1:10" ht="30">
      <c r="A193" s="79">
        <v>170</v>
      </c>
      <c r="B193" s="166" t="s">
        <v>233</v>
      </c>
      <c r="C193" s="168">
        <v>0</v>
      </c>
      <c r="D193" s="169">
        <v>17320</v>
      </c>
      <c r="E193" s="164"/>
      <c r="F193" s="164"/>
      <c r="G193" s="165"/>
      <c r="H193" s="165"/>
      <c r="J193" s="83">
        <f t="shared" si="8"/>
        <v>-17320</v>
      </c>
    </row>
    <row r="194" spans="1:10" ht="15">
      <c r="A194" s="79">
        <v>171</v>
      </c>
      <c r="B194" s="166" t="s">
        <v>241</v>
      </c>
      <c r="C194" s="168">
        <v>0</v>
      </c>
      <c r="D194" s="169">
        <v>10000</v>
      </c>
      <c r="E194" s="164"/>
      <c r="F194" s="164"/>
      <c r="G194" s="165"/>
      <c r="H194" s="165"/>
      <c r="J194" s="83">
        <f t="shared" si="8"/>
        <v>-10000</v>
      </c>
    </row>
    <row r="195" spans="1:10" s="161" customFormat="1" ht="15">
      <c r="A195" s="171">
        <v>172</v>
      </c>
      <c r="B195" s="172" t="s">
        <v>197</v>
      </c>
      <c r="C195" s="173">
        <v>183909</v>
      </c>
      <c r="D195" s="174"/>
      <c r="E195" s="167">
        <v>102233</v>
      </c>
      <c r="F195" s="167">
        <v>116783</v>
      </c>
      <c r="G195" s="70"/>
      <c r="H195" s="70"/>
      <c r="J195" s="83"/>
    </row>
    <row r="196" spans="1:10" ht="15">
      <c r="A196" s="32"/>
      <c r="B196" s="33"/>
      <c r="C196" s="33"/>
      <c r="D196" s="33"/>
      <c r="E196" s="33"/>
      <c r="F196" s="33"/>
      <c r="G196" s="43"/>
      <c r="H196" s="43"/>
      <c r="J196" s="83"/>
    </row>
    <row r="197" spans="1:10" ht="15.75">
      <c r="A197" s="8"/>
      <c r="B197" s="24" t="s">
        <v>35</v>
      </c>
      <c r="C197" s="84" t="s">
        <v>127</v>
      </c>
      <c r="D197" s="84" t="s">
        <v>127</v>
      </c>
      <c r="E197" s="84" t="s">
        <v>149</v>
      </c>
      <c r="F197" s="84" t="s">
        <v>193</v>
      </c>
      <c r="G197" s="84" t="s">
        <v>127</v>
      </c>
      <c r="H197" s="84" t="s">
        <v>149</v>
      </c>
      <c r="J197" s="83"/>
    </row>
    <row r="198" spans="1:10" ht="36">
      <c r="A198" s="25"/>
      <c r="B198" s="26"/>
      <c r="C198" s="146" t="s">
        <v>194</v>
      </c>
      <c r="D198" s="146" t="s">
        <v>221</v>
      </c>
      <c r="E198" s="146" t="s">
        <v>194</v>
      </c>
      <c r="F198" s="146" t="s">
        <v>194</v>
      </c>
      <c r="G198" s="85" t="s">
        <v>104</v>
      </c>
      <c r="H198" s="85" t="s">
        <v>104</v>
      </c>
      <c r="J198" s="83"/>
    </row>
    <row r="199" spans="1:10" ht="17.25" customHeight="1">
      <c r="A199" s="12">
        <v>173</v>
      </c>
      <c r="B199" s="27" t="s">
        <v>175</v>
      </c>
      <c r="C199" s="145">
        <f aca="true" t="shared" si="11" ref="C199:H199">SUM(C200:C201)</f>
        <v>44700</v>
      </c>
      <c r="D199" s="145">
        <f t="shared" si="11"/>
        <v>25120.85</v>
      </c>
      <c r="E199" s="145">
        <f t="shared" si="11"/>
        <v>44700</v>
      </c>
      <c r="F199" s="145">
        <f t="shared" si="11"/>
        <v>44700</v>
      </c>
      <c r="G199" s="69">
        <f t="shared" si="11"/>
        <v>44700</v>
      </c>
      <c r="H199" s="69">
        <f t="shared" si="11"/>
        <v>44700</v>
      </c>
      <c r="J199" s="83">
        <f>C199-D199</f>
        <v>19579.15</v>
      </c>
    </row>
    <row r="200" spans="1:10" ht="17.25" customHeight="1">
      <c r="A200" s="28">
        <v>174</v>
      </c>
      <c r="B200" s="137" t="s">
        <v>179</v>
      </c>
      <c r="C200" s="138">
        <v>43980</v>
      </c>
      <c r="D200" s="138">
        <v>23473.3</v>
      </c>
      <c r="E200" s="138">
        <v>43980</v>
      </c>
      <c r="F200" s="138">
        <v>43980</v>
      </c>
      <c r="G200" s="138">
        <v>43980</v>
      </c>
      <c r="H200" s="138">
        <v>43980</v>
      </c>
      <c r="J200" s="83">
        <f>C200-D200</f>
        <v>20506.7</v>
      </c>
    </row>
    <row r="201" spans="1:10" ht="17.25" customHeight="1">
      <c r="A201" s="28">
        <v>175</v>
      </c>
      <c r="B201" s="137" t="s">
        <v>180</v>
      </c>
      <c r="C201" s="138">
        <v>720</v>
      </c>
      <c r="D201" s="138">
        <v>1647.55</v>
      </c>
      <c r="E201" s="138">
        <v>720</v>
      </c>
      <c r="F201" s="138">
        <v>720</v>
      </c>
      <c r="G201" s="138">
        <v>720</v>
      </c>
      <c r="H201" s="138">
        <v>720</v>
      </c>
      <c r="J201" s="83">
        <f>C201-D201</f>
        <v>-927.55</v>
      </c>
    </row>
    <row r="202" spans="1:10" ht="15.75">
      <c r="A202" s="80">
        <v>176</v>
      </c>
      <c r="B202" s="63" t="s">
        <v>103</v>
      </c>
      <c r="C202" s="68">
        <f>SUM(C6:C9,C62,C65,C82,C88,C101,C120,C134,C148,C160,C171,C195,C199)</f>
        <v>1428863</v>
      </c>
      <c r="D202" s="68">
        <f>SUM(D6:D9,D62,D65,D82,D88,D101,D120,D134,D148,D160,D171,D184,D195,D199)</f>
        <v>1034609.49</v>
      </c>
      <c r="E202" s="68" t="e">
        <f>SUM(E6:E9,E62,E65,E82,E88,E101,E120,E134,E148,E160,E171,#REF!,E199)</f>
        <v>#REF!</v>
      </c>
      <c r="F202" s="68" t="e">
        <f>SUM(F6:F9,F62,F65,F82,F88,F101,F120,F134,F148,F160,F171,#REF!,F199)</f>
        <v>#REF!</v>
      </c>
      <c r="G202" s="68" t="e">
        <f>SUM(G6:G9,G62,G65,G82,G88,G101,G120,G134,G148,G171,#REF!,G199)</f>
        <v>#REF!</v>
      </c>
      <c r="H202" s="68" t="e">
        <f>SUM(H6:H9,H62,H65,H82,H88,H101,H120,H134,H148,H171,#REF!,H199)</f>
        <v>#REF!</v>
      </c>
      <c r="J202" s="83">
        <f>C202-D202</f>
        <v>394253.51</v>
      </c>
    </row>
    <row r="203" spans="1:8" ht="15.75">
      <c r="A203" s="50"/>
      <c r="B203" s="50"/>
      <c r="C203" s="50"/>
      <c r="D203" s="50"/>
      <c r="E203" s="50"/>
      <c r="F203" s="50"/>
      <c r="G203" s="44"/>
      <c r="H203" s="44"/>
    </row>
    <row r="204" spans="1:8" ht="15">
      <c r="A204" s="47"/>
      <c r="B204" s="41"/>
      <c r="C204" s="41"/>
      <c r="D204" s="41"/>
      <c r="E204" s="41"/>
      <c r="F204" s="41"/>
      <c r="G204" s="47"/>
      <c r="H204" s="47"/>
    </row>
    <row r="205" spans="2:6" ht="15" hidden="1">
      <c r="B205" s="22" t="s">
        <v>119</v>
      </c>
      <c r="C205" s="22"/>
      <c r="D205" s="22"/>
      <c r="E205" s="22"/>
      <c r="F205" s="22"/>
    </row>
    <row r="206" ht="15" hidden="1">
      <c r="B206" t="s">
        <v>120</v>
      </c>
    </row>
    <row r="207" ht="15" hidden="1">
      <c r="B207" t="s">
        <v>121</v>
      </c>
    </row>
    <row r="208" spans="3:6" ht="15">
      <c r="C208" s="162"/>
      <c r="D208" s="162"/>
      <c r="E208" s="162"/>
      <c r="F208" s="162"/>
    </row>
    <row r="209" spans="3:6" ht="15">
      <c r="C209" s="163"/>
      <c r="D209" s="163"/>
      <c r="E209" s="163"/>
      <c r="F209" s="163"/>
    </row>
    <row r="210" spans="3:6" ht="15">
      <c r="C210" s="83"/>
      <c r="D210" s="83"/>
      <c r="E210" s="83"/>
      <c r="F210" s="83"/>
    </row>
  </sheetData>
  <sheetProtection password="B34E" sheet="1"/>
  <mergeCells count="4">
    <mergeCell ref="B182:B183"/>
    <mergeCell ref="A182:A183"/>
    <mergeCell ref="M8:M9"/>
    <mergeCell ref="N8:N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HAJASOVÁ Monika</dc:creator>
  <cp:keywords/>
  <dc:description/>
  <cp:lastModifiedBy>PAPRČIAKOVÁ Romana</cp:lastModifiedBy>
  <cp:lastPrinted>2018-03-20T10:22:39Z</cp:lastPrinted>
  <dcterms:created xsi:type="dcterms:W3CDTF">2015-11-20T10:05:54Z</dcterms:created>
  <dcterms:modified xsi:type="dcterms:W3CDTF">2019-09-30T11:21:24Z</dcterms:modified>
  <cp:category/>
  <cp:version/>
  <cp:contentType/>
  <cp:contentStatus/>
</cp:coreProperties>
</file>